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stuur\Manuwari\commissaris Intern\Studie actief certificaat\"/>
    </mc:Choice>
  </mc:AlternateContent>
  <workbookProtection workbookAlgorithmName="SHA-512" workbookHashValue="NBm27uonBzUU3Q7iHUH3leVKgAHajVeAAP4s1shJMnbZDkTgUyyy8lwhIWZDExeNffUR1Uc+P86qTeHuNongvQ==" workbookSaltValue="pOIPOh5ceEhUxLQ4aqc6lA==" workbookSpinCount="100000" lockStructure="1"/>
  <bookViews>
    <workbookView xWindow="0" yWindow="0" windowWidth="21600" windowHeight="9735"/>
  </bookViews>
  <sheets>
    <sheet name="Commissies" sheetId="1" r:id="rId1"/>
    <sheet name="Studiegerelateerde activiteiten" sheetId="2" r:id="rId2"/>
    <sheet name="carrièregerelateerde activitei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E4" i="3"/>
  <c r="E5" i="3"/>
  <c r="D3" i="3"/>
  <c r="E3" i="3" s="1"/>
  <c r="D4" i="3"/>
  <c r="D5" i="3"/>
  <c r="G93" i="2"/>
  <c r="H93" i="2" s="1"/>
  <c r="I93" i="2" s="1"/>
  <c r="G92" i="2"/>
  <c r="H92" i="2"/>
  <c r="I92" i="2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H68" i="2" l="1"/>
  <c r="I68" i="2" s="1"/>
  <c r="H27" i="2"/>
  <c r="I27" i="2" s="1"/>
  <c r="H19" i="2"/>
  <c r="I19" i="2" s="1"/>
  <c r="H39" i="2"/>
  <c r="I39" i="2" s="1"/>
  <c r="H10" i="2"/>
  <c r="I10" i="2" s="1"/>
  <c r="H66" i="2"/>
  <c r="I66" i="2" s="1"/>
  <c r="H64" i="2"/>
  <c r="I64" i="2" s="1"/>
  <c r="H72" i="2"/>
  <c r="I72" i="2" s="1"/>
  <c r="H90" i="2"/>
  <c r="I90" i="2" s="1"/>
  <c r="H12" i="2"/>
  <c r="I12" i="2" s="1"/>
  <c r="H55" i="2"/>
  <c r="I55" i="2" s="1"/>
  <c r="H32" i="2"/>
  <c r="I32" i="2" s="1"/>
  <c r="H60" i="2"/>
  <c r="I60" i="2" s="1"/>
  <c r="H81" i="2"/>
  <c r="I81" i="2" s="1"/>
  <c r="H22" i="2"/>
  <c r="I22" i="2" s="1"/>
  <c r="H6" i="2"/>
  <c r="I6" i="2" s="1"/>
  <c r="H82" i="2"/>
  <c r="I82" i="2" s="1"/>
  <c r="H40" i="2"/>
  <c r="I40" i="2" s="1"/>
  <c r="H74" i="2"/>
  <c r="I74" i="2" s="1"/>
  <c r="H71" i="2"/>
  <c r="I71" i="2" s="1"/>
  <c r="H44" i="2"/>
  <c r="I44" i="2" s="1"/>
  <c r="H79" i="2"/>
  <c r="I79" i="2" s="1"/>
  <c r="H62" i="2"/>
  <c r="I62" i="2" s="1"/>
  <c r="H42" i="2"/>
  <c r="I42" i="2" s="1"/>
  <c r="H54" i="2"/>
  <c r="I54" i="2" s="1"/>
  <c r="H47" i="2"/>
  <c r="I47" i="2" s="1"/>
  <c r="H56" i="2"/>
  <c r="I56" i="2" s="1"/>
  <c r="H80" i="2"/>
  <c r="I80" i="2" s="1"/>
  <c r="H70" i="2"/>
  <c r="I70" i="2" s="1"/>
  <c r="H30" i="2"/>
  <c r="I30" i="2" s="1"/>
  <c r="H35" i="2"/>
  <c r="I35" i="2" s="1"/>
  <c r="H63" i="2"/>
  <c r="I63" i="2" s="1"/>
  <c r="H78" i="2"/>
  <c r="I78" i="2" s="1"/>
  <c r="H7" i="2"/>
  <c r="I7" i="2" s="1"/>
  <c r="H23" i="2"/>
  <c r="I23" i="2" s="1"/>
  <c r="H61" i="2"/>
  <c r="I61" i="2" s="1"/>
  <c r="H8" i="2"/>
  <c r="I8" i="2" s="1"/>
  <c r="H13" i="2"/>
  <c r="I13" i="2" s="1"/>
  <c r="H41" i="2"/>
  <c r="I41" i="2" s="1"/>
  <c r="H50" i="2"/>
  <c r="I50" i="2" s="1"/>
  <c r="H51" i="2"/>
  <c r="I51" i="2" s="1"/>
  <c r="H75" i="2"/>
  <c r="I75" i="2" s="1"/>
  <c r="H59" i="2"/>
  <c r="I59" i="2" s="1"/>
  <c r="H73" i="2"/>
  <c r="I73" i="2" s="1"/>
  <c r="H43" i="2"/>
  <c r="I43" i="2" s="1"/>
  <c r="H65" i="2"/>
  <c r="I65" i="2" s="1"/>
  <c r="H76" i="2"/>
  <c r="I76" i="2" s="1"/>
  <c r="H33" i="2"/>
  <c r="I33" i="2" s="1"/>
  <c r="H58" i="2"/>
  <c r="I58" i="2" s="1"/>
  <c r="H17" i="2"/>
  <c r="I17" i="2" s="1"/>
  <c r="H37" i="2"/>
  <c r="I37" i="2" s="1"/>
  <c r="H29" i="2"/>
  <c r="I29" i="2" s="1"/>
  <c r="H14" i="2"/>
  <c r="I14" i="2" s="1"/>
  <c r="H53" i="2"/>
  <c r="I53" i="2" s="1"/>
  <c r="H18" i="2"/>
  <c r="I18" i="2" s="1"/>
  <c r="H16" i="2"/>
  <c r="I16" i="2" s="1"/>
  <c r="H52" i="2"/>
  <c r="I52" i="2" s="1"/>
  <c r="H69" i="2"/>
  <c r="I69" i="2" s="1"/>
  <c r="H3" i="2"/>
  <c r="I3" i="2" s="1"/>
  <c r="H25" i="2"/>
  <c r="I25" i="2" s="1"/>
  <c r="H20" i="2"/>
  <c r="I20" i="2" s="1"/>
  <c r="H86" i="2"/>
  <c r="I86" i="2" s="1"/>
  <c r="H26" i="2"/>
  <c r="I26" i="2" s="1"/>
  <c r="H36" i="2"/>
  <c r="I36" i="2" s="1"/>
  <c r="H57" i="2"/>
  <c r="I57" i="2" s="1"/>
  <c r="H28" i="2"/>
  <c r="I28" i="2" s="1"/>
  <c r="H85" i="2"/>
  <c r="I85" i="2" s="1"/>
  <c r="H4" i="2"/>
  <c r="I4" i="2" s="1"/>
  <c r="H34" i="2"/>
  <c r="I34" i="2" s="1"/>
  <c r="H9" i="2"/>
  <c r="I9" i="2" s="1"/>
  <c r="H89" i="2"/>
  <c r="I89" i="2" s="1"/>
  <c r="H48" i="2"/>
  <c r="I48" i="2" s="1"/>
  <c r="H11" i="2"/>
  <c r="I11" i="2" s="1"/>
  <c r="H15" i="2"/>
  <c r="I15" i="2" s="1"/>
  <c r="H46" i="2"/>
  <c r="I46" i="2" s="1"/>
  <c r="H5" i="2"/>
  <c r="I5" i="2" s="1"/>
  <c r="H87" i="2"/>
  <c r="I87" i="2" s="1"/>
  <c r="H77" i="2"/>
  <c r="I77" i="2" s="1"/>
  <c r="H21" i="2"/>
  <c r="I21" i="2" s="1"/>
  <c r="H38" i="2"/>
  <c r="I38" i="2" s="1"/>
  <c r="H49" i="2"/>
  <c r="I49" i="2" s="1"/>
  <c r="H45" i="2"/>
  <c r="I45" i="2" s="1"/>
  <c r="H31" i="2"/>
  <c r="I31" i="2" s="1"/>
  <c r="H67" i="2"/>
  <c r="I67" i="2" s="1"/>
  <c r="H24" i="2"/>
  <c r="I24" i="2" s="1"/>
  <c r="H83" i="2"/>
  <c r="I83" i="2" s="1"/>
  <c r="H88" i="2"/>
  <c r="I88" i="2" s="1"/>
  <c r="H84" i="2"/>
  <c r="I84" i="2" s="1"/>
  <c r="H91" i="2"/>
  <c r="I91" i="2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M18" i="1" l="1"/>
  <c r="N18" i="1" s="1"/>
  <c r="M13" i="1"/>
  <c r="N13" i="1" s="1"/>
  <c r="M10" i="1"/>
  <c r="N10" i="1" s="1"/>
  <c r="M5" i="1"/>
  <c r="N5" i="1" s="1"/>
  <c r="M7" i="1"/>
  <c r="N7" i="1" s="1"/>
  <c r="M8" i="1"/>
  <c r="N8" i="1" s="1"/>
  <c r="M15" i="1"/>
  <c r="N15" i="1" s="1"/>
  <c r="M12" i="1"/>
  <c r="N12" i="1" s="1"/>
  <c r="M14" i="1"/>
  <c r="N14" i="1" s="1"/>
  <c r="M17" i="1"/>
  <c r="N17" i="1" s="1"/>
  <c r="M19" i="1"/>
  <c r="N19" i="1" s="1"/>
  <c r="M20" i="1"/>
  <c r="N20" i="1" s="1"/>
  <c r="M21" i="1"/>
  <c r="N21" i="1" s="1"/>
  <c r="M22" i="1"/>
  <c r="N22" i="1" s="1"/>
  <c r="M24" i="1"/>
  <c r="N24" i="1" s="1"/>
  <c r="O24" i="1" s="1"/>
  <c r="M11" i="1"/>
  <c r="N11" i="1" s="1"/>
  <c r="M3" i="1"/>
  <c r="N3" i="1" s="1"/>
  <c r="M9" i="1"/>
  <c r="N9" i="1" s="1"/>
  <c r="M4" i="1"/>
  <c r="N4" i="1" s="1"/>
  <c r="M23" i="1"/>
  <c r="N23" i="1" s="1"/>
  <c r="M6" i="1"/>
  <c r="N6" i="1" s="1"/>
  <c r="M16" i="1"/>
  <c r="N16" i="1" s="1"/>
</calcChain>
</file>

<file path=xl/sharedStrings.xml><?xml version="1.0" encoding="utf-8"?>
<sst xmlns="http://schemas.openxmlformats.org/spreadsheetml/2006/main" count="169" uniqueCount="142">
  <si>
    <t>naam</t>
  </si>
  <si>
    <t>studentnummer</t>
  </si>
  <si>
    <t>Eventcie</t>
  </si>
  <si>
    <t>Symposium</t>
  </si>
  <si>
    <t>Oikos</t>
  </si>
  <si>
    <t>Vlexcie</t>
  </si>
  <si>
    <t>Sport en Spel</t>
  </si>
  <si>
    <t>Dies</t>
  </si>
  <si>
    <t>Introductie</t>
  </si>
  <si>
    <t>Eerstejaarsraad</t>
  </si>
  <si>
    <t>RvA</t>
  </si>
  <si>
    <t>overig</t>
  </si>
  <si>
    <t>commissies '18-'19</t>
  </si>
  <si>
    <t>Claire Eijkelboom</t>
  </si>
  <si>
    <t>David Vierhout</t>
  </si>
  <si>
    <t>Djoeke Dalinghuis</t>
  </si>
  <si>
    <t>Keije Keijdener</t>
  </si>
  <si>
    <t>Jasper Buren</t>
  </si>
  <si>
    <t>Joep van Oostrom</t>
  </si>
  <si>
    <t>Lotte Schaafsma</t>
  </si>
  <si>
    <t>Roos Kootkar</t>
  </si>
  <si>
    <t>Stijn Schouten</t>
  </si>
  <si>
    <t>Stijn van Damme</t>
  </si>
  <si>
    <t>Thom de Gelder</t>
  </si>
  <si>
    <t>Timo Scholts</t>
  </si>
  <si>
    <t>Gijs Wortelboer</t>
  </si>
  <si>
    <t>Annelot van Mourik</t>
  </si>
  <si>
    <t>Eline Hulsker</t>
  </si>
  <si>
    <t>Antonio van der Velde</t>
  </si>
  <si>
    <t>Tim Slokker</t>
  </si>
  <si>
    <t>Daniël Hoenselaar</t>
  </si>
  <si>
    <t>Levi Fortuin</t>
  </si>
  <si>
    <t>totaal '18-'19</t>
  </si>
  <si>
    <t>Elsa van den Brink</t>
  </si>
  <si>
    <t>Jelle de Graaf</t>
  </si>
  <si>
    <t>Lotte van Rooij</t>
  </si>
  <si>
    <t>6492592</t>
  </si>
  <si>
    <t>6450288</t>
  </si>
  <si>
    <t>6479553</t>
  </si>
  <si>
    <t>6211097</t>
  </si>
  <si>
    <t>6289223</t>
  </si>
  <si>
    <t>6164846</t>
  </si>
  <si>
    <t>6503896</t>
  </si>
  <si>
    <t>6449204</t>
  </si>
  <si>
    <t>6579817</t>
  </si>
  <si>
    <t>6581218</t>
  </si>
  <si>
    <t>6577016</t>
  </si>
  <si>
    <t>6573797</t>
  </si>
  <si>
    <t>6541267</t>
  </si>
  <si>
    <t>6238971</t>
  </si>
  <si>
    <t>6600220</t>
  </si>
  <si>
    <t>6489877</t>
  </si>
  <si>
    <t>6582605</t>
  </si>
  <si>
    <t>6101828</t>
  </si>
  <si>
    <t>6600964</t>
  </si>
  <si>
    <t>6583695</t>
  </si>
  <si>
    <t>6345166</t>
  </si>
  <si>
    <t>5895529</t>
  </si>
  <si>
    <t>totaal</t>
  </si>
  <si>
    <t>voldaan?</t>
  </si>
  <si>
    <t>tentamenlunch</t>
  </si>
  <si>
    <t>Yannick Tourné</t>
  </si>
  <si>
    <t>Ruben Reenders</t>
  </si>
  <si>
    <t>Jasper Enhus</t>
  </si>
  <si>
    <t>Lars van Rooy</t>
  </si>
  <si>
    <t>Bram van Alphen</t>
  </si>
  <si>
    <t>Roy Höhle</t>
  </si>
  <si>
    <t>Robin Hendriks</t>
  </si>
  <si>
    <t>Sander Fieret</t>
  </si>
  <si>
    <t>Wolf Bijen</t>
  </si>
  <si>
    <t>Coen Hannink</t>
  </si>
  <si>
    <t>Nic Bennett</t>
  </si>
  <si>
    <t>Jochem Bezemer</t>
  </si>
  <si>
    <t>Renske Pegge</t>
  </si>
  <si>
    <t>Susan Stobbe</t>
  </si>
  <si>
    <t>Lisa Stapper</t>
  </si>
  <si>
    <t>Tesse Schenk</t>
  </si>
  <si>
    <t>Lars van Rossum</t>
  </si>
  <si>
    <t>Silke Heijma</t>
  </si>
  <si>
    <t>Sam Kleijngeld</t>
  </si>
  <si>
    <t>Rinske Steenstra</t>
  </si>
  <si>
    <t>Lieke van Moûrik</t>
  </si>
  <si>
    <t>Moniek van Zantvoort</t>
  </si>
  <si>
    <t>Maartje Vroom</t>
  </si>
  <si>
    <t>Niek Tromp</t>
  </si>
  <si>
    <t>Ruben Zwaan</t>
  </si>
  <si>
    <t>Joost Noordam</t>
  </si>
  <si>
    <t>Robert Bendien</t>
  </si>
  <si>
    <t>Stan van Rossum</t>
  </si>
  <si>
    <t>Auke van Boven</t>
  </si>
  <si>
    <t>Eric Wijtmans</t>
  </si>
  <si>
    <t>Rianne Veldhuis</t>
  </si>
  <si>
    <t>Bart Ariëns</t>
  </si>
  <si>
    <t>Daan Tjoelker</t>
  </si>
  <si>
    <t>Leon van Wijn</t>
  </si>
  <si>
    <t>Tijn Kruip</t>
  </si>
  <si>
    <t>Matthijs Scholte</t>
  </si>
  <si>
    <t>Simon van Dongen</t>
  </si>
  <si>
    <t>Pinar Takmaz</t>
  </si>
  <si>
    <t>Shannon Vlaardingerbroek</t>
  </si>
  <si>
    <t>Linda Vester</t>
  </si>
  <si>
    <t>Simone Compagner</t>
  </si>
  <si>
    <t>Peter Leenheer</t>
  </si>
  <si>
    <t>David Ravensbergen</t>
  </si>
  <si>
    <t>Kaj Parzóch</t>
  </si>
  <si>
    <t>Daniël Dezaire</t>
  </si>
  <si>
    <t>Midas de Haas</t>
  </si>
  <si>
    <t>David van Akkeren</t>
  </si>
  <si>
    <t>Thomas Wassing</t>
  </si>
  <si>
    <t>Davd Vierhout</t>
  </si>
  <si>
    <t>Mees van der Minnen</t>
  </si>
  <si>
    <t>Ruben Welkers</t>
  </si>
  <si>
    <t>Alexandra Iburg</t>
  </si>
  <si>
    <t>Elisabeth Zweers</t>
  </si>
  <si>
    <t>Tim Rolandus</t>
  </si>
  <si>
    <t>Henriette Vos</t>
  </si>
  <si>
    <t>Julie Odijk</t>
  </si>
  <si>
    <t>Ole de Groot</t>
  </si>
  <si>
    <t>Floor Cronenberg</t>
  </si>
  <si>
    <t>Jasper Lebbing</t>
  </si>
  <si>
    <t>Tim Groenendijk</t>
  </si>
  <si>
    <t>Angelica Chutska</t>
  </si>
  <si>
    <t>Joost Brondijk</t>
  </si>
  <si>
    <t>Bowe Muurling</t>
  </si>
  <si>
    <t>Tom Zandbergen</t>
  </si>
  <si>
    <t>Marieke van de Ploeg</t>
  </si>
  <si>
    <t>Buster Geeraths</t>
  </si>
  <si>
    <t>Luud Jansma</t>
  </si>
  <si>
    <t>Anne Akerboom</t>
  </si>
  <si>
    <t>Sophie Alkema</t>
  </si>
  <si>
    <t>Elizabeth Machkovska</t>
  </si>
  <si>
    <t>Kim Kuipers</t>
  </si>
  <si>
    <t>Marijn Lucas Luijckx</t>
  </si>
  <si>
    <t>Jeroen Maseland</t>
  </si>
  <si>
    <t>Ruben Doorakkers</t>
  </si>
  <si>
    <t>Jurek van Goor</t>
  </si>
  <si>
    <t>Marius Haamers</t>
  </si>
  <si>
    <t>lezing 1</t>
  </si>
  <si>
    <t>binex 1</t>
  </si>
  <si>
    <t>Carrièredag</t>
  </si>
  <si>
    <t>activiteiten 2018-2019</t>
  </si>
  <si>
    <t>behaald?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</si>
</sst>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2">
    <xf numFmtId="0" fontId="0" fillId="0" borderId="0" xfId="0"/>
    <xf numFmtId="0" fontId="0" fillId="0" borderId="0" xfId="0" applyNumberFormat="1"/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0" fontId="1" fillId="3" borderId="0" xfId="2"/>
    <xf numFmtId="0" fontId="1" fillId="3" borderId="0" xfId="2" applyNumberFormat="1"/>
    <xf numFmtId="0" fontId="2" fillId="4" borderId="0" xfId="3"/>
    <xf numFmtId="0" fontId="2" fillId="4" borderId="0" xfId="3" applyNumberFormat="1"/>
    <xf numFmtId="0" fontId="2" fillId="2" borderId="0" xfId="1"/>
    <xf numFmtId="0" fontId="4" fillId="0" borderId="0" xfId="0" applyFont="1" applyAlignment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</cellXfs>
  <cellStyles count="4">
    <cellStyle name="40% - Accent6" xfId="2" builtinId="51"/>
    <cellStyle name="60% - Accent6" xfId="3" builtinId="52"/>
    <cellStyle name="Accent6" xfId="1" builtinId="49"/>
    <cellStyle name="Standaard" xfId="0" builtinId="0"/>
  </cellStyles>
  <dxfs count="12"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2" displayName="Tabel2" ref="A2:O24" totalsRowShown="0">
  <autoFilter ref="A2:O24"/>
  <sortState ref="A3:M24">
    <sortCondition ref="A2:A24"/>
  </sortState>
  <tableColumns count="15">
    <tableColumn id="1" name="naam"/>
    <tableColumn id="2" name="studentnummer"/>
    <tableColumn id="4" name="Eventcie"/>
    <tableColumn id="5" name="Symposium"/>
    <tableColumn id="6" name="Oikos"/>
    <tableColumn id="7" name="Sport en Spel"/>
    <tableColumn id="13" name="Vlexcie"/>
    <tableColumn id="8" name="Dies"/>
    <tableColumn id="9" name="Introductie"/>
    <tableColumn id="10" name="Eerstejaarsraad"/>
    <tableColumn id="11" name="RvA"/>
    <tableColumn id="12" name="overig"/>
    <tableColumn id="14" name="totaal '18-'19" dataDxfId="11" dataCellStyle="60% - Accent6">
      <calculatedColumnFormula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calculatedColumnFormula>
    </tableColumn>
    <tableColumn id="15" name="totaal" dataDxfId="10" dataCellStyle="Accent6">
      <calculatedColumnFormula>Tabel2[[#This Row],[totaal ''18-''19]]</calculatedColumnFormula>
    </tableColumn>
    <tableColumn id="16" name="voldaan?" dataDxfId="9">
      <calculatedColumnFormula>AND(N3&gt;5)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A2:I93" totalsRowShown="0">
  <autoFilter ref="A2:I93"/>
  <sortState ref="A3:G91">
    <sortCondition ref="A2:A91"/>
  </sortState>
  <tableColumns count="9">
    <tableColumn id="1" name="naam"/>
    <tableColumn id="2" name="studentnummer"/>
    <tableColumn id="3" name="tentamenlunch"/>
    <tableColumn id="8" name="lezing 1"/>
    <tableColumn id="9" name="binex 1"/>
    <tableColumn id="4" name="overig"/>
    <tableColumn id="5" name="totaal '18-'19" dataDxfId="6" dataCellStyle="40% - Accent6">
      <calculatedColumnFormula>SUM(Tabel3[[#This Row],[tentamenlunch]:[overig]])</calculatedColumnFormula>
    </tableColumn>
    <tableColumn id="6" name="totaal" dataDxfId="8" dataCellStyle="60% - Accent6">
      <calculatedColumnFormula>Tabel3[[#This Row],[totaal ''18-''19]]</calculatedColumnFormula>
    </tableColumn>
    <tableColumn id="7" name="voldaan?" dataDxfId="7">
      <calculatedColumnFormula>AND(Tabel3[[#This Row],[totaal]]&gt;9)</calculatedColumnFormula>
    </tableColumn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1" name="Tabel1" displayName="Tabel1" ref="A2:F5" totalsRowShown="0">
  <autoFilter ref="A2:F5"/>
  <tableColumns count="6">
    <tableColumn id="1" name="naam"/>
    <tableColumn id="2" name="studentnummer"/>
    <tableColumn id="3" name="Carrièredag"/>
    <tableColumn id="4" name="totaal '18-'19" dataDxfId="3" dataCellStyle="60% - Accent6">
      <calculatedColumnFormula>Tabel1[[#This Row],[Carrièredag]]</calculatedColumnFormula>
    </tableColumn>
    <tableColumn id="5" name="totaal" dataDxfId="2" dataCellStyle="Accent6">
      <calculatedColumnFormula>Tabel1[[#This Row],[totaal ''18-''19]]</calculatedColumnFormula>
    </tableColumn>
    <tableColumn id="6" name="behaald?" dataDxfId="1">
      <calculatedColumnFormula>AND(Tabel1[[#This Row],[totaal]]&gt;9)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B1" workbookViewId="0">
      <selection activeCell="G13" sqref="G13"/>
    </sheetView>
  </sheetViews>
  <sheetFormatPr defaultRowHeight="15" x14ac:dyDescent="0.25"/>
  <cols>
    <col min="1" max="1" width="19.7109375" hidden="1" customWidth="1"/>
    <col min="2" max="9" width="9.85546875" customWidth="1"/>
    <col min="10" max="10" width="10.85546875" customWidth="1"/>
    <col min="13" max="13" width="13" customWidth="1"/>
    <col min="15" max="15" width="9.42578125" bestFit="1" customWidth="1"/>
  </cols>
  <sheetData>
    <row r="1" spans="1:15" x14ac:dyDescent="0.25">
      <c r="C1" t="s">
        <v>12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6</v>
      </c>
      <c r="G2" t="s">
        <v>5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s="6" t="s">
        <v>32</v>
      </c>
      <c r="N2" s="8" t="s">
        <v>58</v>
      </c>
      <c r="O2" t="s">
        <v>59</v>
      </c>
    </row>
    <row r="3" spans="1:15" x14ac:dyDescent="0.25">
      <c r="A3" t="s">
        <v>26</v>
      </c>
      <c r="B3" s="2" t="s">
        <v>36</v>
      </c>
      <c r="E3">
        <v>2</v>
      </c>
      <c r="M3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3" s="8">
        <f>Tabel2[[#This Row],[totaal ''18-''19]]</f>
        <v>2</v>
      </c>
      <c r="O3" t="b">
        <f t="shared" ref="O3:O24" si="0">AND(N3&gt;5)</f>
        <v>0</v>
      </c>
    </row>
    <row r="4" spans="1:15" x14ac:dyDescent="0.25">
      <c r="A4" t="s">
        <v>28</v>
      </c>
      <c r="B4" s="2" t="s">
        <v>37</v>
      </c>
      <c r="G4">
        <v>2</v>
      </c>
      <c r="L4">
        <v>1</v>
      </c>
      <c r="M4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3</v>
      </c>
      <c r="N4" s="8">
        <f>Tabel2[[#This Row],[totaal ''18-''19]]</f>
        <v>3</v>
      </c>
      <c r="O4" t="b">
        <f t="shared" si="0"/>
        <v>0</v>
      </c>
    </row>
    <row r="5" spans="1:15" x14ac:dyDescent="0.25">
      <c r="A5" t="s">
        <v>13</v>
      </c>
      <c r="B5" s="2" t="s">
        <v>38</v>
      </c>
      <c r="J5">
        <v>2</v>
      </c>
      <c r="M5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5" s="8">
        <f>Tabel2[[#This Row],[totaal ''18-''19]]</f>
        <v>2</v>
      </c>
      <c r="O5" t="b">
        <f t="shared" si="0"/>
        <v>0</v>
      </c>
    </row>
    <row r="6" spans="1:15" x14ac:dyDescent="0.25">
      <c r="A6" t="s">
        <v>30</v>
      </c>
      <c r="B6" s="2" t="s">
        <v>39</v>
      </c>
      <c r="L6">
        <v>1</v>
      </c>
      <c r="M6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1</v>
      </c>
      <c r="N6" s="8">
        <f>Tabel2[[#This Row],[totaal ''18-''19]]</f>
        <v>1</v>
      </c>
      <c r="O6" t="b">
        <f t="shared" si="0"/>
        <v>0</v>
      </c>
    </row>
    <row r="7" spans="1:15" x14ac:dyDescent="0.25">
      <c r="A7" t="s">
        <v>14</v>
      </c>
      <c r="B7" s="2" t="s">
        <v>40</v>
      </c>
      <c r="J7">
        <v>2</v>
      </c>
      <c r="M7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7" s="8">
        <f>Tabel2[[#This Row],[totaal ''18-''19]]</f>
        <v>2</v>
      </c>
      <c r="O7" t="b">
        <f t="shared" si="0"/>
        <v>0</v>
      </c>
    </row>
    <row r="8" spans="1:15" x14ac:dyDescent="0.25">
      <c r="A8" t="s">
        <v>15</v>
      </c>
      <c r="B8" s="2" t="s">
        <v>41</v>
      </c>
      <c r="J8">
        <v>2</v>
      </c>
      <c r="L8">
        <v>1</v>
      </c>
      <c r="M8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3</v>
      </c>
      <c r="N8" s="8">
        <f>Tabel2[[#This Row],[totaal ''18-''19]]</f>
        <v>3</v>
      </c>
      <c r="O8" t="b">
        <f t="shared" si="0"/>
        <v>0</v>
      </c>
    </row>
    <row r="9" spans="1:15" x14ac:dyDescent="0.25">
      <c r="A9" t="s">
        <v>27</v>
      </c>
      <c r="B9" s="2" t="s">
        <v>42</v>
      </c>
      <c r="F9">
        <v>2</v>
      </c>
      <c r="M9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9" s="8">
        <f>Tabel2[[#This Row],[totaal ''18-''19]]</f>
        <v>2</v>
      </c>
      <c r="O9" t="b">
        <f t="shared" si="0"/>
        <v>0</v>
      </c>
    </row>
    <row r="10" spans="1:15" x14ac:dyDescent="0.25">
      <c r="A10" t="s">
        <v>33</v>
      </c>
      <c r="B10" s="2" t="s">
        <v>43</v>
      </c>
      <c r="L10">
        <v>1</v>
      </c>
      <c r="M10" s="7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1</v>
      </c>
      <c r="N10" s="8">
        <f>Tabel2[[#This Row],[totaal ''18-''19]]</f>
        <v>1</v>
      </c>
      <c r="O10" t="b">
        <f t="shared" si="0"/>
        <v>0</v>
      </c>
    </row>
    <row r="11" spans="1:15" x14ac:dyDescent="0.25">
      <c r="A11" t="s">
        <v>25</v>
      </c>
      <c r="B11" s="3" t="s">
        <v>44</v>
      </c>
      <c r="C11">
        <v>2</v>
      </c>
      <c r="M11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11" s="8">
        <f>Tabel2[[#This Row],[totaal ''18-''19]]</f>
        <v>2</v>
      </c>
      <c r="O11" t="b">
        <f t="shared" si="0"/>
        <v>0</v>
      </c>
    </row>
    <row r="12" spans="1:15" x14ac:dyDescent="0.25">
      <c r="A12" t="s">
        <v>17</v>
      </c>
      <c r="B12" s="2" t="s">
        <v>45</v>
      </c>
      <c r="J12">
        <v>2</v>
      </c>
      <c r="L12">
        <v>1</v>
      </c>
      <c r="M12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3</v>
      </c>
      <c r="N12" s="8">
        <f>Tabel2[[#This Row],[totaal ''18-''19]]</f>
        <v>3</v>
      </c>
      <c r="O12" t="b">
        <f t="shared" si="0"/>
        <v>0</v>
      </c>
    </row>
    <row r="13" spans="1:15" x14ac:dyDescent="0.25">
      <c r="A13" t="s">
        <v>34</v>
      </c>
      <c r="B13" s="2" t="s">
        <v>46</v>
      </c>
      <c r="L13">
        <v>1</v>
      </c>
      <c r="M13" s="7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1</v>
      </c>
      <c r="N13" s="8">
        <f>Tabel2[[#This Row],[totaal ''18-''19]]</f>
        <v>1</v>
      </c>
      <c r="O13" t="b">
        <f t="shared" si="0"/>
        <v>0</v>
      </c>
    </row>
    <row r="14" spans="1:15" x14ac:dyDescent="0.25">
      <c r="A14" t="s">
        <v>18</v>
      </c>
      <c r="B14" s="2" t="s">
        <v>47</v>
      </c>
      <c r="J14">
        <v>2</v>
      </c>
      <c r="L14">
        <v>1</v>
      </c>
      <c r="M14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3</v>
      </c>
      <c r="N14" s="8">
        <f>Tabel2[[#This Row],[totaal ''18-''19]]</f>
        <v>3</v>
      </c>
      <c r="O14" t="b">
        <f t="shared" si="0"/>
        <v>0</v>
      </c>
    </row>
    <row r="15" spans="1:15" x14ac:dyDescent="0.25">
      <c r="A15" t="s">
        <v>16</v>
      </c>
      <c r="B15" s="2" t="s">
        <v>48</v>
      </c>
      <c r="J15">
        <v>2</v>
      </c>
      <c r="M15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15" s="8">
        <f>Tabel2[[#This Row],[totaal ''18-''19]]</f>
        <v>2</v>
      </c>
      <c r="O15" t="b">
        <f t="shared" si="0"/>
        <v>0</v>
      </c>
    </row>
    <row r="16" spans="1:15" x14ac:dyDescent="0.25">
      <c r="A16" t="s">
        <v>31</v>
      </c>
      <c r="B16" s="2" t="s">
        <v>49</v>
      </c>
      <c r="L16">
        <v>1</v>
      </c>
      <c r="M16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1</v>
      </c>
      <c r="N16" s="8">
        <f>Tabel2[[#This Row],[totaal ''18-''19]]</f>
        <v>1</v>
      </c>
      <c r="O16" t="b">
        <f t="shared" si="0"/>
        <v>0</v>
      </c>
    </row>
    <row r="17" spans="1:15" x14ac:dyDescent="0.25">
      <c r="A17" t="s">
        <v>19</v>
      </c>
      <c r="B17" s="2" t="s">
        <v>50</v>
      </c>
      <c r="J17">
        <v>2</v>
      </c>
      <c r="M17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17" s="8">
        <f>Tabel2[[#This Row],[totaal ''18-''19]]</f>
        <v>2</v>
      </c>
      <c r="O17" t="b">
        <f t="shared" si="0"/>
        <v>0</v>
      </c>
    </row>
    <row r="18" spans="1:15" x14ac:dyDescent="0.25">
      <c r="A18" t="s">
        <v>35</v>
      </c>
      <c r="B18" s="2" t="s">
        <v>51</v>
      </c>
      <c r="L18">
        <v>1</v>
      </c>
      <c r="M18" s="7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1</v>
      </c>
      <c r="N18" s="8">
        <f>Tabel2[[#This Row],[totaal ''18-''19]]</f>
        <v>1</v>
      </c>
      <c r="O18" t="b">
        <f t="shared" si="0"/>
        <v>0</v>
      </c>
    </row>
    <row r="19" spans="1:15" x14ac:dyDescent="0.25">
      <c r="A19" t="s">
        <v>20</v>
      </c>
      <c r="B19" s="2" t="s">
        <v>52</v>
      </c>
      <c r="J19">
        <v>2</v>
      </c>
      <c r="M19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19" s="8">
        <f>Tabel2[[#This Row],[totaal ''18-''19]]</f>
        <v>2</v>
      </c>
      <c r="O19" t="b">
        <f t="shared" si="0"/>
        <v>0</v>
      </c>
    </row>
    <row r="20" spans="1:15" x14ac:dyDescent="0.25">
      <c r="A20" t="s">
        <v>21</v>
      </c>
      <c r="B20" s="2" t="s">
        <v>53</v>
      </c>
      <c r="J20">
        <v>2</v>
      </c>
      <c r="M20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20" s="8">
        <f>Tabel2[[#This Row],[totaal ''18-''19]]</f>
        <v>2</v>
      </c>
      <c r="O20" t="b">
        <f t="shared" si="0"/>
        <v>0</v>
      </c>
    </row>
    <row r="21" spans="1:15" x14ac:dyDescent="0.25">
      <c r="A21" t="s">
        <v>22</v>
      </c>
      <c r="B21" s="2" t="s">
        <v>54</v>
      </c>
      <c r="J21">
        <v>2</v>
      </c>
      <c r="M21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21" s="8">
        <f>Tabel2[[#This Row],[totaal ''18-''19]]</f>
        <v>2</v>
      </c>
      <c r="O21" t="b">
        <f t="shared" si="0"/>
        <v>0</v>
      </c>
    </row>
    <row r="22" spans="1:15" x14ac:dyDescent="0.25">
      <c r="A22" t="s">
        <v>23</v>
      </c>
      <c r="B22" s="2" t="s">
        <v>55</v>
      </c>
      <c r="J22">
        <v>2</v>
      </c>
      <c r="M22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22" s="8">
        <f>Tabel2[[#This Row],[totaal ''18-''19]]</f>
        <v>2</v>
      </c>
      <c r="O22" t="b">
        <f t="shared" si="0"/>
        <v>0</v>
      </c>
    </row>
    <row r="23" spans="1:15" x14ac:dyDescent="0.25">
      <c r="A23" t="s">
        <v>29</v>
      </c>
      <c r="B23" s="2" t="s">
        <v>56</v>
      </c>
      <c r="G23">
        <v>2</v>
      </c>
      <c r="M23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2</v>
      </c>
      <c r="N23" s="8">
        <f>Tabel2[[#This Row],[totaal ''18-''19]]</f>
        <v>2</v>
      </c>
      <c r="O23" t="b">
        <f t="shared" si="0"/>
        <v>0</v>
      </c>
    </row>
    <row r="24" spans="1:15" x14ac:dyDescent="0.25">
      <c r="A24" t="s">
        <v>24</v>
      </c>
      <c r="B24" s="2" t="s">
        <v>57</v>
      </c>
      <c r="J24">
        <v>2</v>
      </c>
      <c r="L24">
        <v>1</v>
      </c>
      <c r="M24" s="6">
        <f>Tabel2[[#This Row],[Eventcie]]+Tabel2[[#This Row],[Symposium]]+Tabel2[[#This Row],[Oikos]]+Tabel2[[#This Row],[Sport en Spel]]+Tabel2[[#This Row],[Vlexcie]]+Tabel2[[#This Row],[Dies]]+Tabel2[[#This Row],[Introductie]]+Tabel2[[#This Row],[Eerstejaarsraad]]+Tabel2[[#This Row],[RvA]]+Tabel2[[#This Row],[overig]]</f>
        <v>3</v>
      </c>
      <c r="N24" s="8">
        <f>Tabel2[[#This Row],[totaal ''18-''19]]</f>
        <v>3</v>
      </c>
      <c r="O24" t="b">
        <f t="shared" si="0"/>
        <v>0</v>
      </c>
    </row>
  </sheetData>
  <sheetProtection algorithmName="SHA-512" hashValue="EBQ6N5bBxJ1Dn6z4Z0HRJsFRmCtodK26izN9BTbW1jYdlLB2tFJOCpVeljwYrwcoFHxUSDBAYZdkBcT0/PAX2g==" saltValue="Yv/2ufWfVPy2sRFC+3jSmg==" spinCount="100000" sheet="1" objects="1" scenarios="1"/>
  <conditionalFormatting sqref="O3:O24">
    <cfRule type="cellIs" dxfId="5" priority="1" operator="equal">
      <formula>FALSE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topLeftCell="B55" workbookViewId="0">
      <selection activeCell="A55" sqref="A1:A1048576"/>
    </sheetView>
  </sheetViews>
  <sheetFormatPr defaultRowHeight="15" x14ac:dyDescent="0.25"/>
  <cols>
    <col min="1" max="1" width="19.5703125" hidden="1" customWidth="1"/>
    <col min="2" max="7" width="9.85546875" customWidth="1"/>
  </cols>
  <sheetData>
    <row r="2" spans="1:9" x14ac:dyDescent="0.25">
      <c r="A2" t="s">
        <v>0</v>
      </c>
      <c r="B2" t="s">
        <v>1</v>
      </c>
      <c r="C2" t="s">
        <v>60</v>
      </c>
      <c r="D2" t="s">
        <v>137</v>
      </c>
      <c r="E2" t="s">
        <v>138</v>
      </c>
      <c r="F2" t="s">
        <v>11</v>
      </c>
      <c r="G2" s="4" t="s">
        <v>32</v>
      </c>
      <c r="H2" s="6" t="s">
        <v>58</v>
      </c>
      <c r="I2" t="s">
        <v>59</v>
      </c>
    </row>
    <row r="3" spans="1:9" x14ac:dyDescent="0.25">
      <c r="A3" t="s">
        <v>112</v>
      </c>
      <c r="B3" s="10">
        <v>6570453</v>
      </c>
      <c r="C3">
        <v>1</v>
      </c>
      <c r="G3" s="5">
        <f>SUM(Tabel3[[#This Row],[tentamenlunch]:[overig]])</f>
        <v>1</v>
      </c>
      <c r="H3" s="7">
        <f>Tabel3[[#This Row],[totaal ''18-''19]]</f>
        <v>1</v>
      </c>
      <c r="I3" s="1" t="b">
        <f>AND(Tabel3[[#This Row],[totaal]]&gt;9)</f>
        <v>0</v>
      </c>
    </row>
    <row r="4" spans="1:9" x14ac:dyDescent="0.25">
      <c r="A4" t="s">
        <v>121</v>
      </c>
      <c r="B4" s="10">
        <v>6428738</v>
      </c>
      <c r="C4">
        <v>1</v>
      </c>
      <c r="G4" s="5">
        <f>SUM(Tabel3[[#This Row],[tentamenlunch]:[overig]])</f>
        <v>1</v>
      </c>
      <c r="H4" s="7">
        <f>Tabel3[[#This Row],[totaal ''18-''19]]</f>
        <v>1</v>
      </c>
      <c r="I4" s="1" t="b">
        <f>AND(Tabel3[[#This Row],[totaal]]&gt;9)</f>
        <v>0</v>
      </c>
    </row>
    <row r="5" spans="1:9" x14ac:dyDescent="0.25">
      <c r="A5" t="s">
        <v>128</v>
      </c>
      <c r="B5" s="10">
        <v>6545521</v>
      </c>
      <c r="C5">
        <v>1</v>
      </c>
      <c r="G5" s="5">
        <f>SUM(Tabel3[[#This Row],[tentamenlunch]:[overig]])</f>
        <v>1</v>
      </c>
      <c r="H5" s="7">
        <f>Tabel3[[#This Row],[totaal ''18-''19]]</f>
        <v>1</v>
      </c>
      <c r="I5" s="1" t="b">
        <f>AND(Tabel3[[#This Row],[totaal]]&gt;9)</f>
        <v>0</v>
      </c>
    </row>
    <row r="6" spans="1:9" x14ac:dyDescent="0.25">
      <c r="A6" t="s">
        <v>26</v>
      </c>
      <c r="B6" s="10">
        <v>6492592</v>
      </c>
      <c r="C6">
        <v>1</v>
      </c>
      <c r="G6" s="5">
        <f>SUM(Tabel3[[#This Row],[tentamenlunch]:[overig]])</f>
        <v>1</v>
      </c>
      <c r="H6" s="7">
        <f>Tabel3[[#This Row],[totaal ''18-''19]]</f>
        <v>1</v>
      </c>
      <c r="I6" s="1" t="b">
        <f>AND(Tabel3[[#This Row],[totaal]]&gt;9)</f>
        <v>0</v>
      </c>
    </row>
    <row r="7" spans="1:9" x14ac:dyDescent="0.25">
      <c r="A7" t="s">
        <v>89</v>
      </c>
      <c r="B7" s="10">
        <v>6593275</v>
      </c>
      <c r="C7">
        <v>1</v>
      </c>
      <c r="G7" s="5">
        <f>SUM(Tabel3[[#This Row],[tentamenlunch]:[overig]])</f>
        <v>1</v>
      </c>
      <c r="H7" s="7">
        <f>Tabel3[[#This Row],[totaal ''18-''19]]</f>
        <v>1</v>
      </c>
      <c r="I7" s="1" t="b">
        <f>AND(Tabel3[[#This Row],[totaal]]&gt;9)</f>
        <v>0</v>
      </c>
    </row>
    <row r="8" spans="1:9" x14ac:dyDescent="0.25">
      <c r="A8" t="s">
        <v>92</v>
      </c>
      <c r="B8" s="10">
        <v>6442633</v>
      </c>
      <c r="C8">
        <v>1</v>
      </c>
      <c r="G8" s="5">
        <f>SUM(Tabel3[[#This Row],[tentamenlunch]:[overig]])</f>
        <v>1</v>
      </c>
      <c r="H8" s="7">
        <f>Tabel3[[#This Row],[totaal ''18-''19]]</f>
        <v>1</v>
      </c>
      <c r="I8" s="1" t="b">
        <f>AND(Tabel3[[#This Row],[totaal]]&gt;9)</f>
        <v>0</v>
      </c>
    </row>
    <row r="9" spans="1:9" x14ac:dyDescent="0.25">
      <c r="A9" t="s">
        <v>123</v>
      </c>
      <c r="B9" s="10">
        <v>6583598</v>
      </c>
      <c r="C9">
        <v>1</v>
      </c>
      <c r="G9" s="5">
        <f>SUM(Tabel3[[#This Row],[tentamenlunch]:[overig]])</f>
        <v>1</v>
      </c>
      <c r="H9" s="7">
        <f>Tabel3[[#This Row],[totaal ''18-''19]]</f>
        <v>1</v>
      </c>
      <c r="I9" s="1" t="b">
        <f>AND(Tabel3[[#This Row],[totaal]]&gt;9)</f>
        <v>0</v>
      </c>
    </row>
    <row r="10" spans="1:9" x14ac:dyDescent="0.25">
      <c r="A10" t="s">
        <v>65</v>
      </c>
      <c r="B10" s="10">
        <v>6572677</v>
      </c>
      <c r="C10">
        <v>1</v>
      </c>
      <c r="G10" s="4">
        <f>SUM(Tabel3[[#This Row],[tentamenlunch]:[overig]])</f>
        <v>1</v>
      </c>
      <c r="H10" s="6">
        <f>Tabel3[[#This Row],[totaal ''18-''19]]</f>
        <v>1</v>
      </c>
      <c r="I10" t="b">
        <f>AND(Tabel3[[#This Row],[totaal]]&gt;9)</f>
        <v>0</v>
      </c>
    </row>
    <row r="11" spans="1:9" x14ac:dyDescent="0.25">
      <c r="A11" t="s">
        <v>126</v>
      </c>
      <c r="B11" s="10">
        <v>6582699</v>
      </c>
      <c r="C11">
        <v>1</v>
      </c>
      <c r="G11" s="5">
        <f>SUM(Tabel3[[#This Row],[tentamenlunch]:[overig]])</f>
        <v>1</v>
      </c>
      <c r="H11" s="7">
        <f>Tabel3[[#This Row],[totaal ''18-''19]]</f>
        <v>1</v>
      </c>
      <c r="I11" s="1" t="b">
        <f>AND(Tabel3[[#This Row],[totaal]]&gt;9)</f>
        <v>0</v>
      </c>
    </row>
    <row r="12" spans="1:9" x14ac:dyDescent="0.25">
      <c r="A12" t="s">
        <v>70</v>
      </c>
      <c r="B12" s="10">
        <v>6598250</v>
      </c>
      <c r="C12">
        <v>1</v>
      </c>
      <c r="G12" s="4">
        <f>SUM(Tabel3[[#This Row],[tentamenlunch]:[overig]])</f>
        <v>1</v>
      </c>
      <c r="H12" s="6">
        <f>Tabel3[[#This Row],[totaal ''18-''19]]</f>
        <v>1</v>
      </c>
      <c r="I12" t="b">
        <f>AND(Tabel3[[#This Row],[totaal]]&gt;9)</f>
        <v>0</v>
      </c>
    </row>
    <row r="13" spans="1:9" x14ac:dyDescent="0.25">
      <c r="A13" t="s">
        <v>93</v>
      </c>
      <c r="B13" s="10">
        <v>6512119</v>
      </c>
      <c r="C13">
        <v>1</v>
      </c>
      <c r="G13" s="5">
        <f>SUM(Tabel3[[#This Row],[tentamenlunch]:[overig]])</f>
        <v>1</v>
      </c>
      <c r="H13" s="7">
        <f>Tabel3[[#This Row],[totaal ''18-''19]]</f>
        <v>1</v>
      </c>
      <c r="I13" s="1" t="b">
        <f>AND(Tabel3[[#This Row],[totaal]]&gt;9)</f>
        <v>0</v>
      </c>
    </row>
    <row r="14" spans="1:9" x14ac:dyDescent="0.25">
      <c r="A14" t="s">
        <v>105</v>
      </c>
      <c r="B14" s="10">
        <v>6216935</v>
      </c>
      <c r="C14">
        <v>1</v>
      </c>
      <c r="G14" s="5">
        <f>SUM(Tabel3[[#This Row],[tentamenlunch]:[overig]])</f>
        <v>1</v>
      </c>
      <c r="H14" s="7">
        <f>Tabel3[[#This Row],[totaal ''18-''19]]</f>
        <v>1</v>
      </c>
      <c r="I14" s="1" t="b">
        <f>AND(Tabel3[[#This Row],[totaal]]&gt;9)</f>
        <v>0</v>
      </c>
    </row>
    <row r="15" spans="1:9" x14ac:dyDescent="0.25">
      <c r="A15" t="s">
        <v>30</v>
      </c>
      <c r="B15" s="10">
        <v>6211097</v>
      </c>
      <c r="C15">
        <v>1</v>
      </c>
      <c r="G15" s="5">
        <f>SUM(Tabel3[[#This Row],[tentamenlunch]:[overig]])</f>
        <v>1</v>
      </c>
      <c r="H15" s="7">
        <f>Tabel3[[#This Row],[totaal ''18-''19]]</f>
        <v>1</v>
      </c>
      <c r="I15" s="1" t="b">
        <f>AND(Tabel3[[#This Row],[totaal]]&gt;9)</f>
        <v>0</v>
      </c>
    </row>
    <row r="16" spans="1:9" x14ac:dyDescent="0.25">
      <c r="A16" t="s">
        <v>109</v>
      </c>
      <c r="B16" s="10">
        <v>6289223</v>
      </c>
      <c r="C16">
        <v>1</v>
      </c>
      <c r="G16" s="5">
        <f>SUM(Tabel3[[#This Row],[tentamenlunch]:[overig]])</f>
        <v>1</v>
      </c>
      <c r="H16" s="7">
        <f>Tabel3[[#This Row],[totaal ''18-''19]]</f>
        <v>1</v>
      </c>
      <c r="I16" s="1" t="b">
        <f>AND(Tabel3[[#This Row],[totaal]]&gt;9)</f>
        <v>0</v>
      </c>
    </row>
    <row r="17" spans="1:9" x14ac:dyDescent="0.25">
      <c r="A17" t="s">
        <v>103</v>
      </c>
      <c r="B17" s="10">
        <v>6427928</v>
      </c>
      <c r="C17">
        <v>1</v>
      </c>
      <c r="G17" s="5">
        <f>SUM(Tabel3[[#This Row],[tentamenlunch]:[overig]])</f>
        <v>1</v>
      </c>
      <c r="H17" s="7">
        <f>Tabel3[[#This Row],[totaal ''18-''19]]</f>
        <v>1</v>
      </c>
      <c r="I17" s="1" t="b">
        <f>AND(Tabel3[[#This Row],[totaal]]&gt;9)</f>
        <v>0</v>
      </c>
    </row>
    <row r="18" spans="1:9" x14ac:dyDescent="0.25">
      <c r="A18" t="s">
        <v>107</v>
      </c>
      <c r="B18" s="10">
        <v>6605044</v>
      </c>
      <c r="C18">
        <v>1</v>
      </c>
      <c r="G18" s="5">
        <f>SUM(Tabel3[[#This Row],[tentamenlunch]:[overig]])</f>
        <v>1</v>
      </c>
      <c r="H18" s="7">
        <f>Tabel3[[#This Row],[totaal ''18-''19]]</f>
        <v>1</v>
      </c>
      <c r="I18" s="1" t="b">
        <f>AND(Tabel3[[#This Row],[totaal]]&gt;9)</f>
        <v>0</v>
      </c>
    </row>
    <row r="19" spans="1:9" x14ac:dyDescent="0.25">
      <c r="A19" t="s">
        <v>27</v>
      </c>
      <c r="B19" s="10">
        <v>6503896</v>
      </c>
      <c r="C19">
        <v>1</v>
      </c>
      <c r="G19" s="4">
        <f>SUM(Tabel3[[#This Row],[tentamenlunch]:[overig]])</f>
        <v>1</v>
      </c>
      <c r="H19" s="6">
        <f>Tabel3[[#This Row],[totaal ''18-''19]]</f>
        <v>1</v>
      </c>
      <c r="I19" t="b">
        <f>AND(Tabel3[[#This Row],[totaal]]&gt;9)</f>
        <v>0</v>
      </c>
    </row>
    <row r="20" spans="1:9" x14ac:dyDescent="0.25">
      <c r="A20" t="s">
        <v>113</v>
      </c>
      <c r="B20" s="10">
        <v>6590799</v>
      </c>
      <c r="C20">
        <v>1</v>
      </c>
      <c r="G20" s="5">
        <f>SUM(Tabel3[[#This Row],[tentamenlunch]:[overig]])</f>
        <v>1</v>
      </c>
      <c r="H20" s="7">
        <f>Tabel3[[#This Row],[totaal ''18-''19]]</f>
        <v>1</v>
      </c>
      <c r="I20" s="1" t="b">
        <f>AND(Tabel3[[#This Row],[totaal]]&gt;9)</f>
        <v>0</v>
      </c>
    </row>
    <row r="21" spans="1:9" x14ac:dyDescent="0.25">
      <c r="A21" t="s">
        <v>130</v>
      </c>
      <c r="B21" s="10">
        <v>6404898</v>
      </c>
      <c r="C21">
        <v>1</v>
      </c>
      <c r="D21">
        <v>1</v>
      </c>
      <c r="G21" s="5">
        <f>SUM(Tabel3[[#This Row],[tentamenlunch]:[overig]])</f>
        <v>2</v>
      </c>
      <c r="H21" s="7">
        <f>Tabel3[[#This Row],[totaal ''18-''19]]</f>
        <v>2</v>
      </c>
      <c r="I21" s="1" t="b">
        <f>AND(Tabel3[[#This Row],[totaal]]&gt;9)</f>
        <v>0</v>
      </c>
    </row>
    <row r="22" spans="1:9" x14ac:dyDescent="0.25">
      <c r="A22" t="s">
        <v>33</v>
      </c>
      <c r="B22" s="10">
        <v>6449204</v>
      </c>
      <c r="C22">
        <v>1</v>
      </c>
      <c r="D22">
        <v>1</v>
      </c>
      <c r="G22" s="5">
        <f>SUM(Tabel3[[#This Row],[tentamenlunch]:[overig]])</f>
        <v>2</v>
      </c>
      <c r="H22" s="7">
        <f>Tabel3[[#This Row],[totaal ''18-''19]]</f>
        <v>2</v>
      </c>
      <c r="I22" s="1" t="b">
        <f>AND(Tabel3[[#This Row],[totaal]]&gt;9)</f>
        <v>0</v>
      </c>
    </row>
    <row r="23" spans="1:9" x14ac:dyDescent="0.25">
      <c r="A23" t="s">
        <v>90</v>
      </c>
      <c r="B23" s="10">
        <v>6590853</v>
      </c>
      <c r="C23">
        <v>1</v>
      </c>
      <c r="G23" s="5">
        <f>SUM(Tabel3[[#This Row],[tentamenlunch]:[overig]])</f>
        <v>1</v>
      </c>
      <c r="H23" s="7">
        <f>Tabel3[[#This Row],[totaal ''18-''19]]</f>
        <v>1</v>
      </c>
      <c r="I23" s="1" t="b">
        <f>AND(Tabel3[[#This Row],[totaal]]&gt;9)</f>
        <v>0</v>
      </c>
    </row>
    <row r="24" spans="1:9" x14ac:dyDescent="0.25">
      <c r="A24" t="s">
        <v>118</v>
      </c>
      <c r="B24" s="10">
        <v>6272088</v>
      </c>
      <c r="C24">
        <v>1</v>
      </c>
      <c r="G24" s="5">
        <f>SUM(Tabel3[[#This Row],[tentamenlunch]:[overig]])</f>
        <v>1</v>
      </c>
      <c r="H24" s="7">
        <f>Tabel3[[#This Row],[totaal ''18-''19]]</f>
        <v>1</v>
      </c>
      <c r="I24" s="1" t="b">
        <f>AND(Tabel3[[#This Row],[totaal]]&gt;9)</f>
        <v>0</v>
      </c>
    </row>
    <row r="25" spans="1:9" x14ac:dyDescent="0.25">
      <c r="A25" t="s">
        <v>25</v>
      </c>
      <c r="B25" s="11">
        <v>6579817</v>
      </c>
      <c r="C25">
        <v>1</v>
      </c>
      <c r="G25" s="5">
        <f>SUM(Tabel3[[#This Row],[tentamenlunch]:[overig]])</f>
        <v>1</v>
      </c>
      <c r="H25" s="7">
        <f>Tabel3[[#This Row],[totaal ''18-''19]]</f>
        <v>1</v>
      </c>
      <c r="I25" s="1" t="b">
        <f>AND(Tabel3[[#This Row],[totaal]]&gt;9)</f>
        <v>0</v>
      </c>
    </row>
    <row r="26" spans="1:9" x14ac:dyDescent="0.25">
      <c r="A26" t="s">
        <v>115</v>
      </c>
      <c r="B26" s="11">
        <v>6648088</v>
      </c>
      <c r="C26">
        <v>1</v>
      </c>
      <c r="G26" s="5">
        <f>SUM(Tabel3[[#This Row],[tentamenlunch]:[overig]])</f>
        <v>1</v>
      </c>
      <c r="H26" s="7">
        <f>Tabel3[[#This Row],[totaal ''18-''19]]</f>
        <v>1</v>
      </c>
      <c r="I26" s="1" t="b">
        <f>AND(Tabel3[[#This Row],[totaal]]&gt;9)</f>
        <v>0</v>
      </c>
    </row>
    <row r="27" spans="1:9" x14ac:dyDescent="0.25">
      <c r="A27" t="s">
        <v>63</v>
      </c>
      <c r="B27" s="10">
        <v>6555098</v>
      </c>
      <c r="C27">
        <v>1</v>
      </c>
      <c r="G27" s="4">
        <f>SUM(Tabel3[[#This Row],[tentamenlunch]:[overig]])</f>
        <v>1</v>
      </c>
      <c r="H27" s="6">
        <f>Tabel3[[#This Row],[totaal ''18-''19]]</f>
        <v>1</v>
      </c>
      <c r="I27" t="b">
        <f>AND(Tabel3[[#This Row],[totaal]]&gt;9)</f>
        <v>0</v>
      </c>
    </row>
    <row r="28" spans="1:9" x14ac:dyDescent="0.25">
      <c r="A28" t="s">
        <v>119</v>
      </c>
      <c r="B28" s="10">
        <v>6260829</v>
      </c>
      <c r="C28">
        <v>1</v>
      </c>
      <c r="G28" s="5">
        <f>SUM(Tabel3[[#This Row],[tentamenlunch]:[overig]])</f>
        <v>1</v>
      </c>
      <c r="H28" s="7">
        <f>Tabel3[[#This Row],[totaal ''18-''19]]</f>
        <v>1</v>
      </c>
      <c r="I28" s="1" t="b">
        <f>AND(Tabel3[[#This Row],[totaal]]&gt;9)</f>
        <v>0</v>
      </c>
    </row>
    <row r="29" spans="1:9" x14ac:dyDescent="0.25">
      <c r="A29" t="s">
        <v>34</v>
      </c>
      <c r="B29" s="10">
        <v>6577016</v>
      </c>
      <c r="C29">
        <v>1</v>
      </c>
      <c r="G29" s="5">
        <f>SUM(Tabel3[[#This Row],[tentamenlunch]:[overig]])</f>
        <v>1</v>
      </c>
      <c r="H29" s="7">
        <f>Tabel3[[#This Row],[totaal ''18-''19]]</f>
        <v>1</v>
      </c>
      <c r="I29" s="1" t="b">
        <f>AND(Tabel3[[#This Row],[totaal]]&gt;9)</f>
        <v>0</v>
      </c>
    </row>
    <row r="30" spans="1:9" x14ac:dyDescent="0.25">
      <c r="A30" t="s">
        <v>135</v>
      </c>
      <c r="B30" s="10">
        <v>6591221</v>
      </c>
      <c r="C30">
        <v>1</v>
      </c>
      <c r="G30" s="5">
        <f>SUM(Tabel3[[#This Row],[tentamenlunch]:[overig]])</f>
        <v>1</v>
      </c>
      <c r="H30" s="7">
        <f>Tabel3[[#This Row],[totaal ''18-''19]]</f>
        <v>1</v>
      </c>
      <c r="I30" s="1" t="b">
        <f>AND(Tabel3[[#This Row],[totaal]]&gt;9)</f>
        <v>0</v>
      </c>
    </row>
    <row r="31" spans="1:9" x14ac:dyDescent="0.25">
      <c r="A31" t="s">
        <v>133</v>
      </c>
      <c r="B31" s="10">
        <v>6443591</v>
      </c>
      <c r="C31">
        <v>1</v>
      </c>
      <c r="G31" s="5">
        <f>SUM(Tabel3[[#This Row],[tentamenlunch]:[overig]])</f>
        <v>1</v>
      </c>
      <c r="H31" s="7">
        <f>Tabel3[[#This Row],[totaal ''18-''19]]</f>
        <v>1</v>
      </c>
      <c r="I31" s="1" t="b">
        <f>AND(Tabel3[[#This Row],[totaal]]&gt;9)</f>
        <v>0</v>
      </c>
    </row>
    <row r="32" spans="1:9" x14ac:dyDescent="0.25">
      <c r="A32" t="s">
        <v>72</v>
      </c>
      <c r="B32" s="10">
        <v>6583261</v>
      </c>
      <c r="C32">
        <v>1</v>
      </c>
      <c r="G32" s="5">
        <f>SUM(Tabel3[[#This Row],[tentamenlunch]:[overig]])</f>
        <v>1</v>
      </c>
      <c r="H32" s="7">
        <f>Tabel3[[#This Row],[totaal ''18-''19]]</f>
        <v>1</v>
      </c>
      <c r="I32" s="1" t="b">
        <f>AND(Tabel3[[#This Row],[totaal]]&gt;9)</f>
        <v>0</v>
      </c>
    </row>
    <row r="33" spans="1:9" x14ac:dyDescent="0.25">
      <c r="A33" t="s">
        <v>18</v>
      </c>
      <c r="B33" s="10">
        <v>6573797</v>
      </c>
      <c r="C33">
        <v>1</v>
      </c>
      <c r="G33" s="5">
        <f>SUM(Tabel3[[#This Row],[tentamenlunch]:[overig]])</f>
        <v>1</v>
      </c>
      <c r="H33" s="7">
        <f>Tabel3[[#This Row],[totaal ''18-''19]]</f>
        <v>1</v>
      </c>
      <c r="I33" s="1" t="b">
        <f>AND(Tabel3[[#This Row],[totaal]]&gt;9)</f>
        <v>0</v>
      </c>
    </row>
    <row r="34" spans="1:9" x14ac:dyDescent="0.25">
      <c r="A34" t="s">
        <v>122</v>
      </c>
      <c r="B34" s="10">
        <v>6598110</v>
      </c>
      <c r="C34">
        <v>1</v>
      </c>
      <c r="G34" s="5">
        <f>SUM(Tabel3[[#This Row],[tentamenlunch]:[overig]])</f>
        <v>1</v>
      </c>
      <c r="H34" s="7">
        <f>Tabel3[[#This Row],[totaal ''18-''19]]</f>
        <v>1</v>
      </c>
      <c r="I34" s="1" t="b">
        <f>AND(Tabel3[[#This Row],[totaal]]&gt;9)</f>
        <v>0</v>
      </c>
    </row>
    <row r="35" spans="1:9" x14ac:dyDescent="0.25">
      <c r="A35" t="s">
        <v>86</v>
      </c>
      <c r="B35" s="10">
        <v>6279090</v>
      </c>
      <c r="C35">
        <v>1</v>
      </c>
      <c r="G35" s="5">
        <f>SUM(Tabel3[[#This Row],[tentamenlunch]:[overig]])</f>
        <v>1</v>
      </c>
      <c r="H35" s="7">
        <f>Tabel3[[#This Row],[totaal ''18-''19]]</f>
        <v>1</v>
      </c>
      <c r="I35" s="1" t="b">
        <f>AND(Tabel3[[#This Row],[totaal]]&gt;9)</f>
        <v>0</v>
      </c>
    </row>
    <row r="36" spans="1:9" x14ac:dyDescent="0.25">
      <c r="A36" t="s">
        <v>116</v>
      </c>
      <c r="B36" s="9"/>
      <c r="C36">
        <v>1</v>
      </c>
      <c r="G36" s="5">
        <f>SUM(Tabel3[[#This Row],[tentamenlunch]:[overig]])</f>
        <v>1</v>
      </c>
      <c r="H36" s="7">
        <f>Tabel3[[#This Row],[totaal ''18-''19]]</f>
        <v>1</v>
      </c>
      <c r="I36" s="1" t="b">
        <f>AND(Tabel3[[#This Row],[totaal]]&gt;9)</f>
        <v>0</v>
      </c>
    </row>
    <row r="37" spans="1:9" x14ac:dyDescent="0.25">
      <c r="A37" t="s">
        <v>104</v>
      </c>
      <c r="B37" s="10">
        <v>6474314</v>
      </c>
      <c r="C37">
        <v>1</v>
      </c>
      <c r="G37" s="5">
        <f>SUM(Tabel3[[#This Row],[tentamenlunch]:[overig]])</f>
        <v>1</v>
      </c>
      <c r="H37" s="7">
        <f>Tabel3[[#This Row],[totaal ''18-''19]]</f>
        <v>1</v>
      </c>
      <c r="I37" s="1" t="b">
        <f>AND(Tabel3[[#This Row],[totaal]]&gt;9)</f>
        <v>0</v>
      </c>
    </row>
    <row r="38" spans="1:9" x14ac:dyDescent="0.25">
      <c r="A38" t="s">
        <v>131</v>
      </c>
      <c r="B38" s="10">
        <v>6531180</v>
      </c>
      <c r="C38">
        <v>1</v>
      </c>
      <c r="G38" s="5">
        <f>SUM(Tabel3[[#This Row],[tentamenlunch]:[overig]])</f>
        <v>1</v>
      </c>
      <c r="H38" s="7">
        <f>Tabel3[[#This Row],[totaal ''18-''19]]</f>
        <v>1</v>
      </c>
      <c r="I38" s="1" t="b">
        <f>AND(Tabel3[[#This Row],[totaal]]&gt;9)</f>
        <v>0</v>
      </c>
    </row>
    <row r="39" spans="1:9" x14ac:dyDescent="0.25">
      <c r="A39" t="s">
        <v>64</v>
      </c>
      <c r="B39" s="10">
        <v>6488994</v>
      </c>
      <c r="C39">
        <v>1</v>
      </c>
      <c r="G39" s="4">
        <f>SUM(Tabel3[[#This Row],[tentamenlunch]:[overig]])</f>
        <v>1</v>
      </c>
      <c r="H39" s="6">
        <f>Tabel3[[#This Row],[totaal ''18-''19]]</f>
        <v>1</v>
      </c>
      <c r="I39" t="b">
        <f>AND(Tabel3[[#This Row],[totaal]]&gt;9)</f>
        <v>0</v>
      </c>
    </row>
    <row r="40" spans="1:9" x14ac:dyDescent="0.25">
      <c r="A40" t="s">
        <v>77</v>
      </c>
      <c r="B40" s="10">
        <v>6542808</v>
      </c>
      <c r="C40">
        <v>1</v>
      </c>
      <c r="D40">
        <v>1</v>
      </c>
      <c r="G40" s="5">
        <f>SUM(Tabel3[[#This Row],[tentamenlunch]:[overig]])</f>
        <v>2</v>
      </c>
      <c r="H40" s="7">
        <f>Tabel3[[#This Row],[totaal ''18-''19]]</f>
        <v>2</v>
      </c>
      <c r="I40" s="1" t="b">
        <f>AND(Tabel3[[#This Row],[totaal]]&gt;9)</f>
        <v>0</v>
      </c>
    </row>
    <row r="41" spans="1:9" x14ac:dyDescent="0.25">
      <c r="A41" t="s">
        <v>94</v>
      </c>
      <c r="B41" s="10">
        <v>6614701</v>
      </c>
      <c r="C41">
        <v>1</v>
      </c>
      <c r="G41" s="5">
        <f>SUM(Tabel3[[#This Row],[tentamenlunch]:[overig]])</f>
        <v>1</v>
      </c>
      <c r="H41" s="7">
        <f>Tabel3[[#This Row],[totaal ''18-''19]]</f>
        <v>1</v>
      </c>
      <c r="I41" s="1" t="b">
        <f>AND(Tabel3[[#This Row],[totaal]]&gt;9)</f>
        <v>0</v>
      </c>
    </row>
    <row r="42" spans="1:9" x14ac:dyDescent="0.25">
      <c r="A42" t="s">
        <v>81</v>
      </c>
      <c r="B42" s="10">
        <v>6444636</v>
      </c>
      <c r="C42">
        <v>1</v>
      </c>
      <c r="G42" s="5">
        <f>SUM(Tabel3[[#This Row],[tentamenlunch]:[overig]])</f>
        <v>1</v>
      </c>
      <c r="H42" s="7">
        <f>Tabel3[[#This Row],[totaal ''18-''19]]</f>
        <v>1</v>
      </c>
      <c r="I42" s="1" t="b">
        <f>AND(Tabel3[[#This Row],[totaal]]&gt;9)</f>
        <v>0</v>
      </c>
    </row>
    <row r="43" spans="1:9" x14ac:dyDescent="0.25">
      <c r="A43" t="s">
        <v>100</v>
      </c>
      <c r="B43" s="10">
        <v>6560261</v>
      </c>
      <c r="C43">
        <v>1</v>
      </c>
      <c r="G43" s="5">
        <f>SUM(Tabel3[[#This Row],[tentamenlunch]:[overig]])</f>
        <v>1</v>
      </c>
      <c r="H43" s="7">
        <f>Tabel3[[#This Row],[totaal ''18-''19]]</f>
        <v>1</v>
      </c>
      <c r="I43" s="1" t="b">
        <f>AND(Tabel3[[#This Row],[totaal]]&gt;9)</f>
        <v>0</v>
      </c>
    </row>
    <row r="44" spans="1:9" x14ac:dyDescent="0.25">
      <c r="A44" t="s">
        <v>75</v>
      </c>
      <c r="B44" s="10">
        <v>6568432</v>
      </c>
      <c r="C44">
        <v>1</v>
      </c>
      <c r="D44">
        <v>1</v>
      </c>
      <c r="G44" s="5">
        <f>SUM(Tabel3[[#This Row],[tentamenlunch]:[overig]])</f>
        <v>2</v>
      </c>
      <c r="H44" s="7">
        <f>Tabel3[[#This Row],[totaal ''18-''19]]</f>
        <v>2</v>
      </c>
      <c r="I44" s="1" t="b">
        <f>AND(Tabel3[[#This Row],[totaal]]&gt;9)</f>
        <v>0</v>
      </c>
    </row>
    <row r="45" spans="1:9" x14ac:dyDescent="0.25">
      <c r="A45" t="s">
        <v>35</v>
      </c>
      <c r="B45" s="10">
        <v>6489877</v>
      </c>
      <c r="C45">
        <v>1</v>
      </c>
      <c r="G45" s="5">
        <f>SUM(Tabel3[[#This Row],[tentamenlunch]:[overig]])</f>
        <v>1</v>
      </c>
      <c r="H45" s="7">
        <f>Tabel3[[#This Row],[totaal ''18-''19]]</f>
        <v>1</v>
      </c>
      <c r="I45" s="1" t="b">
        <f>AND(Tabel3[[#This Row],[totaal]]&gt;9)</f>
        <v>0</v>
      </c>
    </row>
    <row r="46" spans="1:9" x14ac:dyDescent="0.25">
      <c r="A46" t="s">
        <v>127</v>
      </c>
      <c r="B46" s="10">
        <v>6400361</v>
      </c>
      <c r="C46">
        <v>1</v>
      </c>
      <c r="G46" s="5">
        <f>SUM(Tabel3[[#This Row],[tentamenlunch]:[overig]])</f>
        <v>1</v>
      </c>
      <c r="H46" s="7">
        <f>Tabel3[[#This Row],[totaal ''18-''19]]</f>
        <v>1</v>
      </c>
      <c r="I46" s="1" t="b">
        <f>AND(Tabel3[[#This Row],[totaal]]&gt;9)</f>
        <v>0</v>
      </c>
    </row>
    <row r="47" spans="1:9" x14ac:dyDescent="0.25">
      <c r="A47" t="s">
        <v>83</v>
      </c>
      <c r="B47" s="10">
        <v>5724929</v>
      </c>
      <c r="C47">
        <v>1</v>
      </c>
      <c r="G47" s="5">
        <f>SUM(Tabel3[[#This Row],[tentamenlunch]:[overig]])</f>
        <v>1</v>
      </c>
      <c r="H47" s="7">
        <f>Tabel3[[#This Row],[totaal ''18-''19]]</f>
        <v>1</v>
      </c>
      <c r="I47" s="1" t="b">
        <f>AND(Tabel3[[#This Row],[totaal]]&gt;9)</f>
        <v>0</v>
      </c>
    </row>
    <row r="48" spans="1:9" x14ac:dyDescent="0.25">
      <c r="A48" t="s">
        <v>125</v>
      </c>
      <c r="B48" s="10">
        <v>6520294</v>
      </c>
      <c r="C48">
        <v>1</v>
      </c>
      <c r="G48" s="5">
        <f>SUM(Tabel3[[#This Row],[tentamenlunch]:[overig]])</f>
        <v>1</v>
      </c>
      <c r="H48" s="7">
        <f>Tabel3[[#This Row],[totaal ''18-''19]]</f>
        <v>1</v>
      </c>
      <c r="I48" s="1" t="b">
        <f>AND(Tabel3[[#This Row],[totaal]]&gt;9)</f>
        <v>0</v>
      </c>
    </row>
    <row r="49" spans="1:9" x14ac:dyDescent="0.25">
      <c r="A49" t="s">
        <v>132</v>
      </c>
      <c r="B49" s="10">
        <v>6578888</v>
      </c>
      <c r="C49">
        <v>1</v>
      </c>
      <c r="G49" s="5">
        <f>SUM(Tabel3[[#This Row],[tentamenlunch]:[overig]])</f>
        <v>1</v>
      </c>
      <c r="H49" s="7">
        <f>Tabel3[[#This Row],[totaal ''18-''19]]</f>
        <v>1</v>
      </c>
      <c r="I49" s="1" t="b">
        <f>AND(Tabel3[[#This Row],[totaal]]&gt;9)</f>
        <v>0</v>
      </c>
    </row>
    <row r="50" spans="1:9" x14ac:dyDescent="0.25">
      <c r="A50" t="s">
        <v>136</v>
      </c>
      <c r="B50" s="10">
        <v>6522661</v>
      </c>
      <c r="C50">
        <v>1</v>
      </c>
      <c r="G50" s="5">
        <f>SUM(Tabel3[[#This Row],[tentamenlunch]:[overig]])</f>
        <v>1</v>
      </c>
      <c r="H50" s="7">
        <f>Tabel3[[#This Row],[totaal ''18-''19]]</f>
        <v>1</v>
      </c>
      <c r="I50" s="1" t="b">
        <f>AND(Tabel3[[#This Row],[totaal]]&gt;9)</f>
        <v>0</v>
      </c>
    </row>
    <row r="51" spans="1:9" x14ac:dyDescent="0.25">
      <c r="A51" t="s">
        <v>96</v>
      </c>
      <c r="B51" s="10">
        <v>6447430</v>
      </c>
      <c r="C51">
        <v>1</v>
      </c>
      <c r="G51" s="5">
        <f>SUM(Tabel3[[#This Row],[tentamenlunch]:[overig]])</f>
        <v>1</v>
      </c>
      <c r="H51" s="7">
        <f>Tabel3[[#This Row],[totaal ''18-''19]]</f>
        <v>1</v>
      </c>
      <c r="I51" s="1" t="b">
        <f>AND(Tabel3[[#This Row],[totaal]]&gt;9)</f>
        <v>0</v>
      </c>
    </row>
    <row r="52" spans="1:9" x14ac:dyDescent="0.25">
      <c r="A52" t="s">
        <v>110</v>
      </c>
      <c r="B52" s="10">
        <v>6262228</v>
      </c>
      <c r="C52">
        <v>1</v>
      </c>
      <c r="G52" s="5">
        <f>SUM(Tabel3[[#This Row],[tentamenlunch]:[overig]])</f>
        <v>1</v>
      </c>
      <c r="H52" s="7">
        <f>Tabel3[[#This Row],[totaal ''18-''19]]</f>
        <v>1</v>
      </c>
      <c r="I52" s="1" t="b">
        <f>AND(Tabel3[[#This Row],[totaal]]&gt;9)</f>
        <v>0</v>
      </c>
    </row>
    <row r="53" spans="1:9" x14ac:dyDescent="0.25">
      <c r="A53" t="s">
        <v>106</v>
      </c>
      <c r="B53" s="10">
        <v>6169864</v>
      </c>
      <c r="C53">
        <v>1</v>
      </c>
      <c r="G53" s="5">
        <f>SUM(Tabel3[[#This Row],[tentamenlunch]:[overig]])</f>
        <v>1</v>
      </c>
      <c r="H53" s="7">
        <f>Tabel3[[#This Row],[totaal ''18-''19]]</f>
        <v>1</v>
      </c>
      <c r="I53" s="1" t="b">
        <f>AND(Tabel3[[#This Row],[totaal]]&gt;9)</f>
        <v>0</v>
      </c>
    </row>
    <row r="54" spans="1:9" x14ac:dyDescent="0.25">
      <c r="A54" t="s">
        <v>82</v>
      </c>
      <c r="B54" s="10">
        <v>6583393</v>
      </c>
      <c r="C54">
        <v>1</v>
      </c>
      <c r="G54" s="5">
        <f>SUM(Tabel3[[#This Row],[tentamenlunch]:[overig]])</f>
        <v>1</v>
      </c>
      <c r="H54" s="7">
        <f>Tabel3[[#This Row],[totaal ''18-''19]]</f>
        <v>1</v>
      </c>
      <c r="I54" s="1" t="b">
        <f>AND(Tabel3[[#This Row],[totaal]]&gt;9)</f>
        <v>0</v>
      </c>
    </row>
    <row r="55" spans="1:9" x14ac:dyDescent="0.25">
      <c r="A55" t="s">
        <v>71</v>
      </c>
      <c r="B55" s="10">
        <v>6464181</v>
      </c>
      <c r="C55">
        <v>1</v>
      </c>
      <c r="G55" s="4">
        <f>SUM(Tabel3[[#This Row],[tentamenlunch]:[overig]])</f>
        <v>1</v>
      </c>
      <c r="H55" s="6">
        <f>Tabel3[[#This Row],[totaal ''18-''19]]</f>
        <v>1</v>
      </c>
      <c r="I55" t="b">
        <f>AND(Tabel3[[#This Row],[totaal]]&gt;9)</f>
        <v>0</v>
      </c>
    </row>
    <row r="56" spans="1:9" x14ac:dyDescent="0.25">
      <c r="A56" t="s">
        <v>84</v>
      </c>
      <c r="B56" s="10">
        <v>6583415</v>
      </c>
      <c r="C56">
        <v>1</v>
      </c>
      <c r="G56" s="5">
        <f>SUM(Tabel3[[#This Row],[tentamenlunch]:[overig]])</f>
        <v>1</v>
      </c>
      <c r="H56" s="7">
        <f>Tabel3[[#This Row],[totaal ''18-''19]]</f>
        <v>1</v>
      </c>
      <c r="I56" s="1" t="b">
        <f>AND(Tabel3[[#This Row],[totaal]]&gt;9)</f>
        <v>0</v>
      </c>
    </row>
    <row r="57" spans="1:9" x14ac:dyDescent="0.25">
      <c r="A57" t="s">
        <v>117</v>
      </c>
      <c r="B57" s="11">
        <v>6189249</v>
      </c>
      <c r="C57">
        <v>1</v>
      </c>
      <c r="G57" s="5">
        <f>SUM(Tabel3[[#This Row],[tentamenlunch]:[overig]])</f>
        <v>1</v>
      </c>
      <c r="H57" s="7">
        <f>Tabel3[[#This Row],[totaal ''18-''19]]</f>
        <v>1</v>
      </c>
      <c r="I57" s="1" t="b">
        <f>AND(Tabel3[[#This Row],[totaal]]&gt;9)</f>
        <v>0</v>
      </c>
    </row>
    <row r="58" spans="1:9" x14ac:dyDescent="0.25">
      <c r="A58" t="s">
        <v>102</v>
      </c>
      <c r="B58" s="11">
        <v>6213537</v>
      </c>
      <c r="C58">
        <v>1</v>
      </c>
      <c r="G58" s="5">
        <f>SUM(Tabel3[[#This Row],[tentamenlunch]:[overig]])</f>
        <v>1</v>
      </c>
      <c r="H58" s="7">
        <f>Tabel3[[#This Row],[totaal ''18-''19]]</f>
        <v>1</v>
      </c>
      <c r="I58" s="1" t="b">
        <f>AND(Tabel3[[#This Row],[totaal]]&gt;9)</f>
        <v>0</v>
      </c>
    </row>
    <row r="59" spans="1:9" x14ac:dyDescent="0.25">
      <c r="A59" t="s">
        <v>98</v>
      </c>
      <c r="B59" s="10">
        <v>6609562</v>
      </c>
      <c r="C59">
        <v>1</v>
      </c>
      <c r="G59" s="5">
        <f>SUM(Tabel3[[#This Row],[tentamenlunch]:[overig]])</f>
        <v>1</v>
      </c>
      <c r="H59" s="7">
        <f>Tabel3[[#This Row],[totaal ''18-''19]]</f>
        <v>1</v>
      </c>
      <c r="I59" s="1" t="b">
        <f>AND(Tabel3[[#This Row],[totaal]]&gt;9)</f>
        <v>0</v>
      </c>
    </row>
    <row r="60" spans="1:9" x14ac:dyDescent="0.25">
      <c r="A60" t="s">
        <v>73</v>
      </c>
      <c r="B60" s="10">
        <v>6550126</v>
      </c>
      <c r="C60">
        <v>1</v>
      </c>
      <c r="D60">
        <v>1</v>
      </c>
      <c r="G60" s="5">
        <f>SUM(Tabel3[[#This Row],[tentamenlunch]:[overig]])</f>
        <v>2</v>
      </c>
      <c r="H60" s="7">
        <f>Tabel3[[#This Row],[totaal ''18-''19]]</f>
        <v>2</v>
      </c>
      <c r="I60" s="1" t="b">
        <f>AND(Tabel3[[#This Row],[totaal]]&gt;9)</f>
        <v>0</v>
      </c>
    </row>
    <row r="61" spans="1:9" x14ac:dyDescent="0.25">
      <c r="A61" t="s">
        <v>91</v>
      </c>
      <c r="B61" s="10">
        <v>6516254</v>
      </c>
      <c r="C61">
        <v>1</v>
      </c>
      <c r="G61" s="5">
        <f>SUM(Tabel3[[#This Row],[tentamenlunch]:[overig]])</f>
        <v>1</v>
      </c>
      <c r="H61" s="7">
        <f>Tabel3[[#This Row],[totaal ''18-''19]]</f>
        <v>1</v>
      </c>
      <c r="I61" s="1" t="b">
        <f>AND(Tabel3[[#This Row],[totaal]]&gt;9)</f>
        <v>0</v>
      </c>
    </row>
    <row r="62" spans="1:9" x14ac:dyDescent="0.25">
      <c r="A62" t="s">
        <v>80</v>
      </c>
      <c r="B62" s="10">
        <v>6567010</v>
      </c>
      <c r="C62">
        <v>1</v>
      </c>
      <c r="G62" s="5">
        <f>SUM(Tabel3[[#This Row],[tentamenlunch]:[overig]])</f>
        <v>1</v>
      </c>
      <c r="H62" s="7">
        <f>Tabel3[[#This Row],[totaal ''18-''19]]</f>
        <v>1</v>
      </c>
      <c r="I62" s="1" t="b">
        <f>AND(Tabel3[[#This Row],[totaal]]&gt;9)</f>
        <v>0</v>
      </c>
    </row>
    <row r="63" spans="1:9" x14ac:dyDescent="0.25">
      <c r="A63" t="s">
        <v>87</v>
      </c>
      <c r="B63" s="10">
        <v>6606350</v>
      </c>
      <c r="C63">
        <v>1</v>
      </c>
      <c r="G63" s="5">
        <f>SUM(Tabel3[[#This Row],[tentamenlunch]:[overig]])</f>
        <v>1</v>
      </c>
      <c r="H63" s="7">
        <f>Tabel3[[#This Row],[totaal ''18-''19]]</f>
        <v>1</v>
      </c>
      <c r="I63" s="1" t="b">
        <f>AND(Tabel3[[#This Row],[totaal]]&gt;9)</f>
        <v>0</v>
      </c>
    </row>
    <row r="64" spans="1:9" x14ac:dyDescent="0.25">
      <c r="A64" t="s">
        <v>67</v>
      </c>
      <c r="B64" s="10">
        <v>6261302</v>
      </c>
      <c r="C64">
        <v>1</v>
      </c>
      <c r="G64" s="4">
        <f>SUM(Tabel3[[#This Row],[tentamenlunch]:[overig]])</f>
        <v>1</v>
      </c>
      <c r="H64" s="6">
        <f>Tabel3[[#This Row],[totaal ''18-''19]]</f>
        <v>1</v>
      </c>
      <c r="I64" t="b">
        <f>AND(Tabel3[[#This Row],[totaal]]&gt;9)</f>
        <v>0</v>
      </c>
    </row>
    <row r="65" spans="1:9" x14ac:dyDescent="0.25">
      <c r="A65" t="s">
        <v>20</v>
      </c>
      <c r="B65" s="10">
        <v>6582605</v>
      </c>
      <c r="C65">
        <v>1</v>
      </c>
      <c r="G65" s="5">
        <f>SUM(Tabel3[[#This Row],[tentamenlunch]:[overig]])</f>
        <v>1</v>
      </c>
      <c r="H65" s="7">
        <f>Tabel3[[#This Row],[totaal ''18-''19]]</f>
        <v>1</v>
      </c>
      <c r="I65" s="1" t="b">
        <f>AND(Tabel3[[#This Row],[totaal]]&gt;9)</f>
        <v>0</v>
      </c>
    </row>
    <row r="66" spans="1:9" x14ac:dyDescent="0.25">
      <c r="A66" t="s">
        <v>66</v>
      </c>
      <c r="B66" s="10">
        <v>6188567</v>
      </c>
      <c r="C66">
        <v>1</v>
      </c>
      <c r="G66" s="4">
        <f>SUM(Tabel3[[#This Row],[tentamenlunch]:[overig]])</f>
        <v>1</v>
      </c>
      <c r="H66" s="6">
        <f>Tabel3[[#This Row],[totaal ''18-''19]]</f>
        <v>1</v>
      </c>
      <c r="I66" t="b">
        <f>AND(Tabel3[[#This Row],[totaal]]&gt;9)</f>
        <v>0</v>
      </c>
    </row>
    <row r="67" spans="1:9" x14ac:dyDescent="0.25">
      <c r="A67" t="s">
        <v>134</v>
      </c>
      <c r="B67" s="10">
        <v>6603270</v>
      </c>
      <c r="C67">
        <v>1</v>
      </c>
      <c r="G67" s="5">
        <f>SUM(Tabel3[[#This Row],[tentamenlunch]:[overig]])</f>
        <v>1</v>
      </c>
      <c r="H67" s="7">
        <f>Tabel3[[#This Row],[totaal ''18-''19]]</f>
        <v>1</v>
      </c>
      <c r="I67" s="1" t="b">
        <f>AND(Tabel3[[#This Row],[totaal]]&gt;9)</f>
        <v>0</v>
      </c>
    </row>
    <row r="68" spans="1:9" x14ac:dyDescent="0.25">
      <c r="A68" t="s">
        <v>62</v>
      </c>
      <c r="B68" s="10">
        <v>6583024</v>
      </c>
      <c r="C68">
        <v>1</v>
      </c>
      <c r="G68" s="4">
        <f>SUM(Tabel3[[#This Row],[tentamenlunch]:[overig]])</f>
        <v>1</v>
      </c>
      <c r="H68" s="6">
        <f>Tabel3[[#This Row],[totaal ''18-''19]]</f>
        <v>1</v>
      </c>
      <c r="I68" t="b">
        <f>AND(Tabel3[[#This Row],[totaal]]&gt;9)</f>
        <v>0</v>
      </c>
    </row>
    <row r="69" spans="1:9" x14ac:dyDescent="0.25">
      <c r="A69" t="s">
        <v>111</v>
      </c>
      <c r="B69" s="10">
        <v>6594433</v>
      </c>
      <c r="C69">
        <v>1</v>
      </c>
      <c r="G69" s="5">
        <f>SUM(Tabel3[[#This Row],[tentamenlunch]:[overig]])</f>
        <v>1</v>
      </c>
      <c r="H69" s="7">
        <f>Tabel3[[#This Row],[totaal ''18-''19]]</f>
        <v>1</v>
      </c>
      <c r="I69" s="1" t="b">
        <f>AND(Tabel3[[#This Row],[totaal]]&gt;9)</f>
        <v>0</v>
      </c>
    </row>
    <row r="70" spans="1:9" x14ac:dyDescent="0.25">
      <c r="A70" t="s">
        <v>85</v>
      </c>
      <c r="B70" s="10">
        <v>6567703</v>
      </c>
      <c r="C70">
        <v>1</v>
      </c>
      <c r="G70" s="5">
        <f>SUM(Tabel3[[#This Row],[tentamenlunch]:[overig]])</f>
        <v>1</v>
      </c>
      <c r="H70" s="7">
        <f>Tabel3[[#This Row],[totaal ''18-''19]]</f>
        <v>1</v>
      </c>
      <c r="I70" s="1" t="b">
        <f>AND(Tabel3[[#This Row],[totaal]]&gt;9)</f>
        <v>0</v>
      </c>
    </row>
    <row r="71" spans="1:9" x14ac:dyDescent="0.25">
      <c r="A71" t="s">
        <v>79</v>
      </c>
      <c r="B71" s="10">
        <v>6499554</v>
      </c>
      <c r="C71">
        <v>1</v>
      </c>
      <c r="G71" s="5">
        <f>SUM(Tabel3[[#This Row],[tentamenlunch]:[overig]])</f>
        <v>1</v>
      </c>
      <c r="H71" s="7">
        <f>Tabel3[[#This Row],[totaal ''18-''19]]</f>
        <v>1</v>
      </c>
      <c r="I71" s="1" t="b">
        <f>AND(Tabel3[[#This Row],[totaal]]&gt;9)</f>
        <v>0</v>
      </c>
    </row>
    <row r="72" spans="1:9" x14ac:dyDescent="0.25">
      <c r="A72" t="s">
        <v>68</v>
      </c>
      <c r="B72" s="10">
        <v>6539173</v>
      </c>
      <c r="C72">
        <v>1</v>
      </c>
      <c r="G72" s="4">
        <f>SUM(Tabel3[[#This Row],[tentamenlunch]:[overig]])</f>
        <v>1</v>
      </c>
      <c r="H72" s="6">
        <f>Tabel3[[#This Row],[totaal ''18-''19]]</f>
        <v>1</v>
      </c>
      <c r="I72" t="b">
        <f>AND(Tabel3[[#This Row],[totaal]]&gt;9)</f>
        <v>0</v>
      </c>
    </row>
    <row r="73" spans="1:9" x14ac:dyDescent="0.25">
      <c r="A73" t="s">
        <v>99</v>
      </c>
      <c r="B73" s="10">
        <v>6571247</v>
      </c>
      <c r="C73">
        <v>1</v>
      </c>
      <c r="G73" s="5">
        <f>SUM(Tabel3[[#This Row],[tentamenlunch]:[overig]])</f>
        <v>1</v>
      </c>
      <c r="H73" s="7">
        <f>Tabel3[[#This Row],[totaal ''18-''19]]</f>
        <v>1</v>
      </c>
      <c r="I73" s="1" t="b">
        <f>AND(Tabel3[[#This Row],[totaal]]&gt;9)</f>
        <v>0</v>
      </c>
    </row>
    <row r="74" spans="1:9" x14ac:dyDescent="0.25">
      <c r="A74" t="s">
        <v>78</v>
      </c>
      <c r="B74" s="10">
        <v>6358306</v>
      </c>
      <c r="C74">
        <v>1</v>
      </c>
      <c r="D74">
        <v>1</v>
      </c>
      <c r="G74" s="5">
        <f>SUM(Tabel3[[#This Row],[tentamenlunch]:[overig]])</f>
        <v>2</v>
      </c>
      <c r="H74" s="7">
        <f>Tabel3[[#This Row],[totaal ''18-''19]]</f>
        <v>2</v>
      </c>
      <c r="I74" s="1" t="b">
        <f>AND(Tabel3[[#This Row],[totaal]]&gt;9)</f>
        <v>0</v>
      </c>
    </row>
    <row r="75" spans="1:9" x14ac:dyDescent="0.25">
      <c r="A75" t="s">
        <v>97</v>
      </c>
      <c r="B75" s="10">
        <v>6580777</v>
      </c>
      <c r="C75">
        <v>1</v>
      </c>
      <c r="G75" s="5">
        <f>SUM(Tabel3[[#This Row],[tentamenlunch]:[overig]])</f>
        <v>1</v>
      </c>
      <c r="H75" s="7">
        <f>Tabel3[[#This Row],[totaal ''18-''19]]</f>
        <v>1</v>
      </c>
      <c r="I75" s="1" t="b">
        <f>AND(Tabel3[[#This Row],[totaal]]&gt;9)</f>
        <v>0</v>
      </c>
    </row>
    <row r="76" spans="1:9" x14ac:dyDescent="0.25">
      <c r="A76" t="s">
        <v>101</v>
      </c>
      <c r="B76" s="10">
        <v>6561543</v>
      </c>
      <c r="C76">
        <v>1</v>
      </c>
      <c r="G76" s="5">
        <f>SUM(Tabel3[[#This Row],[tentamenlunch]:[overig]])</f>
        <v>1</v>
      </c>
      <c r="H76" s="7">
        <f>Tabel3[[#This Row],[totaal ''18-''19]]</f>
        <v>1</v>
      </c>
      <c r="I76" s="1" t="b">
        <f>AND(Tabel3[[#This Row],[totaal]]&gt;9)</f>
        <v>0</v>
      </c>
    </row>
    <row r="77" spans="1:9" x14ac:dyDescent="0.25">
      <c r="A77" t="s">
        <v>129</v>
      </c>
      <c r="B77" s="10">
        <v>6468381</v>
      </c>
      <c r="C77">
        <v>1</v>
      </c>
      <c r="D77">
        <v>1</v>
      </c>
      <c r="G77" s="5">
        <f>SUM(Tabel3[[#This Row],[tentamenlunch]:[overig]])</f>
        <v>2</v>
      </c>
      <c r="H77" s="7">
        <f>Tabel3[[#This Row],[totaal ''18-''19]]</f>
        <v>2</v>
      </c>
      <c r="I77" s="1" t="b">
        <f>AND(Tabel3[[#This Row],[totaal]]&gt;9)</f>
        <v>0</v>
      </c>
    </row>
    <row r="78" spans="1:9" x14ac:dyDescent="0.25">
      <c r="A78" t="s">
        <v>88</v>
      </c>
      <c r="B78" s="10">
        <v>6453112</v>
      </c>
      <c r="C78">
        <v>1</v>
      </c>
      <c r="G78" s="5">
        <f>SUM(Tabel3[[#This Row],[tentamenlunch]:[overig]])</f>
        <v>1</v>
      </c>
      <c r="H78" s="7">
        <f>Tabel3[[#This Row],[totaal ''18-''19]]</f>
        <v>1</v>
      </c>
      <c r="I78" s="1" t="b">
        <f>AND(Tabel3[[#This Row],[totaal]]&gt;9)</f>
        <v>0</v>
      </c>
    </row>
    <row r="79" spans="1:9" x14ac:dyDescent="0.25">
      <c r="A79" t="s">
        <v>21</v>
      </c>
      <c r="B79" s="10">
        <v>6101828</v>
      </c>
      <c r="C79">
        <v>1</v>
      </c>
      <c r="G79" s="5">
        <f>SUM(Tabel3[[#This Row],[tentamenlunch]:[overig]])</f>
        <v>1</v>
      </c>
      <c r="H79" s="7">
        <f>Tabel3[[#This Row],[totaal ''18-''19]]</f>
        <v>1</v>
      </c>
      <c r="I79" s="1" t="b">
        <f>AND(Tabel3[[#This Row],[totaal]]&gt;9)</f>
        <v>0</v>
      </c>
    </row>
    <row r="80" spans="1:9" x14ac:dyDescent="0.25">
      <c r="A80" t="s">
        <v>22</v>
      </c>
      <c r="B80" s="10">
        <v>6600964</v>
      </c>
      <c r="C80">
        <v>1</v>
      </c>
      <c r="G80" s="5">
        <f>SUM(Tabel3[[#This Row],[tentamenlunch]:[overig]])</f>
        <v>1</v>
      </c>
      <c r="H80" s="7">
        <f>Tabel3[[#This Row],[totaal ''18-''19]]</f>
        <v>1</v>
      </c>
      <c r="I80" s="1" t="b">
        <f>AND(Tabel3[[#This Row],[totaal]]&gt;9)</f>
        <v>0</v>
      </c>
    </row>
    <row r="81" spans="1:9" x14ac:dyDescent="0.25">
      <c r="A81" t="s">
        <v>74</v>
      </c>
      <c r="B81" s="10">
        <v>6537545</v>
      </c>
      <c r="C81">
        <v>1</v>
      </c>
      <c r="G81" s="5">
        <f>SUM(Tabel3[[#This Row],[tentamenlunch]:[overig]])</f>
        <v>1</v>
      </c>
      <c r="H81" s="7">
        <f>Tabel3[[#This Row],[totaal ''18-''19]]</f>
        <v>1</v>
      </c>
      <c r="I81" s="1" t="b">
        <f>AND(Tabel3[[#This Row],[totaal]]&gt;9)</f>
        <v>0</v>
      </c>
    </row>
    <row r="82" spans="1:9" x14ac:dyDescent="0.25">
      <c r="A82" t="s">
        <v>76</v>
      </c>
      <c r="B82" s="10">
        <v>6584950</v>
      </c>
      <c r="C82">
        <v>1</v>
      </c>
      <c r="G82" s="5">
        <f>SUM(Tabel3[[#This Row],[tentamenlunch]:[overig]])</f>
        <v>1</v>
      </c>
      <c r="H82" s="7">
        <f>Tabel3[[#This Row],[totaal ''18-''19]]</f>
        <v>1</v>
      </c>
      <c r="I82" s="1" t="b">
        <f>AND(Tabel3[[#This Row],[totaal]]&gt;9)</f>
        <v>0</v>
      </c>
    </row>
    <row r="83" spans="1:9" x14ac:dyDescent="0.25">
      <c r="A83" t="s">
        <v>108</v>
      </c>
      <c r="B83" s="10">
        <v>6596681</v>
      </c>
      <c r="C83">
        <v>1</v>
      </c>
      <c r="G83" s="5">
        <f>SUM(Tabel3[[#This Row],[tentamenlunch]:[overig]])</f>
        <v>1</v>
      </c>
      <c r="H83" s="7">
        <f>Tabel3[[#This Row],[totaal ''18-''19]]</f>
        <v>1</v>
      </c>
      <c r="I83" s="1" t="b">
        <f>AND(Tabel3[[#This Row],[totaal]]&gt;9)</f>
        <v>0</v>
      </c>
    </row>
    <row r="84" spans="1:9" x14ac:dyDescent="0.25">
      <c r="A84" t="s">
        <v>95</v>
      </c>
      <c r="B84" s="10">
        <v>6429475</v>
      </c>
      <c r="C84">
        <v>1</v>
      </c>
      <c r="G84" s="5">
        <f>SUM(Tabel3[[#This Row],[tentamenlunch]:[overig]])</f>
        <v>1</v>
      </c>
      <c r="H84" s="7">
        <f>Tabel3[[#This Row],[totaal ''18-''19]]</f>
        <v>1</v>
      </c>
      <c r="I84" s="1" t="b">
        <f>AND(Tabel3[[#This Row],[totaal]]&gt;9)</f>
        <v>0</v>
      </c>
    </row>
    <row r="85" spans="1:9" x14ac:dyDescent="0.25">
      <c r="A85" t="s">
        <v>120</v>
      </c>
      <c r="B85" s="10">
        <v>6490042</v>
      </c>
      <c r="C85">
        <v>1</v>
      </c>
      <c r="G85" s="5">
        <f>SUM(Tabel3[[#This Row],[tentamenlunch]:[overig]])</f>
        <v>1</v>
      </c>
      <c r="H85" s="7">
        <f>Tabel3[[#This Row],[totaal ''18-''19]]</f>
        <v>1</v>
      </c>
      <c r="I85" s="1" t="b">
        <f>AND(Tabel3[[#This Row],[totaal]]&gt;9)</f>
        <v>0</v>
      </c>
    </row>
    <row r="86" spans="1:9" x14ac:dyDescent="0.25">
      <c r="A86" t="s">
        <v>114</v>
      </c>
      <c r="B86" s="10">
        <v>6585027</v>
      </c>
      <c r="C86">
        <v>1</v>
      </c>
      <c r="G86" s="5">
        <f>SUM(Tabel3[[#This Row],[tentamenlunch]:[overig]])</f>
        <v>1</v>
      </c>
      <c r="H86" s="7">
        <f>Tabel3[[#This Row],[totaal ''18-''19]]</f>
        <v>1</v>
      </c>
      <c r="I86" s="1" t="b">
        <f>AND(Tabel3[[#This Row],[totaal]]&gt;9)</f>
        <v>0</v>
      </c>
    </row>
    <row r="87" spans="1:9" x14ac:dyDescent="0.25">
      <c r="A87" t="s">
        <v>29</v>
      </c>
      <c r="B87" s="10">
        <v>6345166</v>
      </c>
      <c r="C87">
        <v>1</v>
      </c>
      <c r="D87">
        <v>1</v>
      </c>
      <c r="G87" s="5">
        <f>SUM(Tabel3[[#This Row],[tentamenlunch]:[overig]])</f>
        <v>2</v>
      </c>
      <c r="H87" s="7">
        <f>Tabel3[[#This Row],[totaal ''18-''19]]</f>
        <v>2</v>
      </c>
      <c r="I87" s="1" t="b">
        <f>AND(Tabel3[[#This Row],[totaal]]&gt;9)</f>
        <v>0</v>
      </c>
    </row>
    <row r="88" spans="1:9" x14ac:dyDescent="0.25">
      <c r="A88" t="s">
        <v>24</v>
      </c>
      <c r="B88" s="10">
        <v>5895529</v>
      </c>
      <c r="C88">
        <v>1</v>
      </c>
      <c r="G88" s="5">
        <f>SUM(Tabel3[[#This Row],[tentamenlunch]:[overig]])</f>
        <v>1</v>
      </c>
      <c r="H88" s="7">
        <f>Tabel3[[#This Row],[totaal ''18-''19]]</f>
        <v>1</v>
      </c>
      <c r="I88" s="1" t="b">
        <f>AND(Tabel3[[#This Row],[totaal]]&gt;9)</f>
        <v>0</v>
      </c>
    </row>
    <row r="89" spans="1:9" x14ac:dyDescent="0.25">
      <c r="A89" t="s">
        <v>124</v>
      </c>
      <c r="B89" s="10">
        <v>6523358</v>
      </c>
      <c r="C89">
        <v>1</v>
      </c>
      <c r="G89" s="5">
        <f>SUM(Tabel3[[#This Row],[tentamenlunch]:[overig]])</f>
        <v>1</v>
      </c>
      <c r="H89" s="7">
        <f>Tabel3[[#This Row],[totaal ''18-''19]]</f>
        <v>1</v>
      </c>
      <c r="I89" s="1" t="b">
        <f>AND(Tabel3[[#This Row],[totaal]]&gt;9)</f>
        <v>0</v>
      </c>
    </row>
    <row r="90" spans="1:9" x14ac:dyDescent="0.25">
      <c r="A90" t="s">
        <v>69</v>
      </c>
      <c r="B90" s="10">
        <v>6360432</v>
      </c>
      <c r="C90">
        <v>1</v>
      </c>
      <c r="G90" s="4">
        <f>SUM(Tabel3[[#This Row],[tentamenlunch]:[overig]])</f>
        <v>1</v>
      </c>
      <c r="H90" s="6">
        <f>Tabel3[[#This Row],[totaal ''18-''19]]</f>
        <v>1</v>
      </c>
      <c r="I90" t="b">
        <f>AND(Tabel3[[#This Row],[totaal]]&gt;9)</f>
        <v>0</v>
      </c>
    </row>
    <row r="91" spans="1:9" x14ac:dyDescent="0.25">
      <c r="A91" t="s">
        <v>61</v>
      </c>
      <c r="B91" s="10">
        <v>6233759</v>
      </c>
      <c r="C91">
        <v>1</v>
      </c>
      <c r="G91" s="4">
        <f>SUM(Tabel3[[#This Row],[tentamenlunch]:[overig]])</f>
        <v>1</v>
      </c>
      <c r="H91" s="6">
        <f>Tabel3[[#This Row],[totaal ''18-''19]]</f>
        <v>1</v>
      </c>
      <c r="I91" t="b">
        <f>AND(Tabel3[[#This Row],[totaal]]&gt;9)</f>
        <v>0</v>
      </c>
    </row>
    <row r="92" spans="1:9" x14ac:dyDescent="0.25">
      <c r="A92" t="s">
        <v>16</v>
      </c>
      <c r="B92">
        <v>6541267</v>
      </c>
      <c r="D92">
        <v>1</v>
      </c>
      <c r="G92" s="5">
        <f>SUM(Tabel3[[#This Row],[tentamenlunch]:[overig]])</f>
        <v>1</v>
      </c>
      <c r="H92" s="7">
        <f>Tabel3[[#This Row],[totaal ''18-''19]]</f>
        <v>1</v>
      </c>
      <c r="I92" s="1" t="b">
        <f>AND(Tabel3[[#This Row],[totaal]]&gt;9)</f>
        <v>0</v>
      </c>
    </row>
    <row r="93" spans="1:9" x14ac:dyDescent="0.25">
      <c r="A93" t="s">
        <v>28</v>
      </c>
      <c r="B93">
        <v>6450288</v>
      </c>
      <c r="D93">
        <v>1</v>
      </c>
      <c r="G93" s="5">
        <f>SUM(Tabel3[[#This Row],[tentamenlunch]:[overig]])</f>
        <v>1</v>
      </c>
      <c r="H93" s="7">
        <f>Tabel3[[#This Row],[totaal ''18-''19]]</f>
        <v>1</v>
      </c>
      <c r="I93" s="1" t="b">
        <f>AND(Tabel3[[#This Row],[totaal]]&gt;9)</f>
        <v>0</v>
      </c>
    </row>
  </sheetData>
  <sheetProtection algorithmName="SHA-512" hashValue="c1snWnTpfIsuNc5J8W9R8ECP7eKDrx4FmoI3df3PL7AGpkjHOAzCk8DxYTgGoZcfV9BVAhLpRGs3w1MGFHnrWg==" saltValue="czR3vVa9DcKhiQ0GFpo8VA==" spinCount="100000" sheet="1" objects="1" scenarios="1"/>
  <conditionalFormatting sqref="I3:I93">
    <cfRule type="cellIs" dxfId="4" priority="1" operator="equal">
      <formula>FALSE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B1" workbookViewId="0">
      <selection sqref="A1:A1048576"/>
    </sheetView>
  </sheetViews>
  <sheetFormatPr defaultRowHeight="15" x14ac:dyDescent="0.25"/>
  <cols>
    <col min="1" max="1" width="9.85546875" hidden="1" customWidth="1"/>
    <col min="2" max="4" width="9.85546875" customWidth="1"/>
    <col min="6" max="6" width="9.42578125" bestFit="1" customWidth="1"/>
  </cols>
  <sheetData>
    <row r="1" spans="1:6" x14ac:dyDescent="0.25">
      <c r="C1" t="s">
        <v>140</v>
      </c>
    </row>
    <row r="2" spans="1:6" x14ac:dyDescent="0.25">
      <c r="A2" t="s">
        <v>0</v>
      </c>
      <c r="B2" t="s">
        <v>1</v>
      </c>
      <c r="C2" t="s">
        <v>139</v>
      </c>
      <c r="D2" s="6" t="s">
        <v>32</v>
      </c>
      <c r="E2" s="8" t="s">
        <v>58</v>
      </c>
      <c r="F2" t="s">
        <v>141</v>
      </c>
    </row>
    <row r="3" spans="1:6" x14ac:dyDescent="0.25">
      <c r="A3" t="s">
        <v>24</v>
      </c>
      <c r="B3">
        <v>5895529</v>
      </c>
      <c r="C3">
        <v>2</v>
      </c>
      <c r="D3" s="6">
        <f>Tabel1[[#This Row],[Carrièredag]]</f>
        <v>2</v>
      </c>
      <c r="E3" s="8">
        <f>Tabel1[[#This Row],[totaal ''18-''19]]</f>
        <v>2</v>
      </c>
      <c r="F3" t="b">
        <f>AND(Tabel1[[#This Row],[totaal]]&gt;9)</f>
        <v>0</v>
      </c>
    </row>
    <row r="4" spans="1:6" x14ac:dyDescent="0.25">
      <c r="A4" t="s">
        <v>84</v>
      </c>
      <c r="B4">
        <v>6583415</v>
      </c>
      <c r="C4">
        <v>2</v>
      </c>
      <c r="D4" s="6">
        <f>Tabel1[[#This Row],[Carrièredag]]</f>
        <v>2</v>
      </c>
      <c r="E4" s="8">
        <f>Tabel1[[#This Row],[totaal ''18-''19]]</f>
        <v>2</v>
      </c>
      <c r="F4" t="b">
        <f>AND(Tabel1[[#This Row],[totaal]]&gt;9)</f>
        <v>0</v>
      </c>
    </row>
    <row r="5" spans="1:6" x14ac:dyDescent="0.25">
      <c r="D5" s="6">
        <f>Tabel1[[#This Row],[Carrièredag]]</f>
        <v>0</v>
      </c>
      <c r="E5" s="8">
        <f>Tabel1[[#This Row],[totaal ''18-''19]]</f>
        <v>0</v>
      </c>
      <c r="F5" t="b">
        <f>AND(Tabel1[[#This Row],[totaal]]&gt;9)</f>
        <v>0</v>
      </c>
    </row>
  </sheetData>
  <sheetProtection algorithmName="SHA-512" hashValue="QY0/IXDMANcGWP6t63jgBIWPQHLGa84pZIDGfJHLcMBh62k4EgqC40Q4S1QutfGcOJUX5+Ac0BNSkbnUDNycwA==" saltValue="7Yf1ZUMuTttLoP0mfmUudw==" spinCount="100000" sheet="1" objects="1" scenarios="1"/>
  <conditionalFormatting sqref="F3:F5">
    <cfRule type="cellIs" dxfId="0" priority="1" operator="equal">
      <formula>FALSE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Commissies</vt:lpstr>
      <vt:lpstr>Studiegerelateerde activiteiten</vt:lpstr>
      <vt:lpstr>carrièregerelateerde activiteit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2018-10-02T13:15:52Z</dcterms:created>
  <dcterms:modified xsi:type="dcterms:W3CDTF">2018-12-19T13:59:00Z</dcterms:modified>
</cp:coreProperties>
</file>